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tabRatio="601" activeTab="2"/>
  </bookViews>
  <sheets>
    <sheet name="SR_BV 2017 vč. převodů" sheetId="1" r:id="rId1"/>
    <sheet name="PAVOUK" sheetId="2" r:id="rId2"/>
    <sheet name="SR_KV 2017 vč. převodů" sheetId="3" r:id="rId3"/>
  </sheets>
  <definedNames>
    <definedName name="_xlnm.Print_Area" localSheetId="0">'SR_BV 2017 vč. převodů'!$A$1:$D$56</definedName>
  </definedNames>
  <calcPr fullCalcOnLoad="1"/>
</workbook>
</file>

<file path=xl/sharedStrings.xml><?xml version="1.0" encoding="utf-8"?>
<sst xmlns="http://schemas.openxmlformats.org/spreadsheetml/2006/main" count="215" uniqueCount="171">
  <si>
    <t>KUL - partnerství</t>
  </si>
  <si>
    <t>KUL - služby</t>
  </si>
  <si>
    <t>KUL - cestovní ruch</t>
  </si>
  <si>
    <t>Odd., §</t>
  </si>
  <si>
    <t>položka</t>
  </si>
  <si>
    <t>ORGANIZACE</t>
  </si>
  <si>
    <t>Kap. 0662</t>
  </si>
  <si>
    <t xml:space="preserve"> 1.  Studio Ypsilon</t>
  </si>
  <si>
    <t xml:space="preserve"> 2.  Divadlo v Dlouhé</t>
  </si>
  <si>
    <t xml:space="preserve"> 3.  Divadlo na Vinohradech</t>
  </si>
  <si>
    <t xml:space="preserve"> 4.  Divadlo Na zábradlí</t>
  </si>
  <si>
    <t xml:space="preserve"> 5.  Divadlo Spejbla a Hurvínka</t>
  </si>
  <si>
    <t xml:space="preserve"> 6.  Divadlo pod Palmovkou</t>
  </si>
  <si>
    <t xml:space="preserve"> 7. Hudební divadlo v Karlíně</t>
  </si>
  <si>
    <t xml:space="preserve"> 8. Městská divadla pražská</t>
  </si>
  <si>
    <t xml:space="preserve">¨9. Švandovo divadlo </t>
  </si>
  <si>
    <t>10. Minor</t>
  </si>
  <si>
    <t>11. Symfonický orchestr FOK</t>
  </si>
  <si>
    <t>12. Pražská informační služba</t>
  </si>
  <si>
    <t>13. Hvězdárna a planetárium</t>
  </si>
  <si>
    <t>14. Galerie hl.m.Prahy</t>
  </si>
  <si>
    <t>15. Muzeum hl.m.Prahy</t>
  </si>
  <si>
    <t>16. Nár.kult.pam.Vyšehrad</t>
  </si>
  <si>
    <t>17. Městská knihovna</t>
  </si>
  <si>
    <t>C e l k e m  :</t>
  </si>
  <si>
    <t xml:space="preserve">KUL - granty </t>
  </si>
  <si>
    <t>Kapitola 0662 celkem  - KULTURA</t>
  </si>
  <si>
    <t>5229, (4121)</t>
  </si>
  <si>
    <t>MČ - dotace knihovny dle rozpisu</t>
  </si>
  <si>
    <t>Praha 1 - údržba plastik MČ</t>
  </si>
  <si>
    <t>Praha 2 - údržba plastik</t>
  </si>
  <si>
    <t>Praha 4  - dtto</t>
  </si>
  <si>
    <t>Praha 5 - dtto</t>
  </si>
  <si>
    <t>Praha 6 - dtto</t>
  </si>
  <si>
    <t>Praha 8 - dtto</t>
  </si>
  <si>
    <t>Praha 9 - dtto</t>
  </si>
  <si>
    <t>Praha 11 - dtto</t>
  </si>
  <si>
    <t>Praha 14- dtto</t>
  </si>
  <si>
    <t>Církev.objekty v majetku církví</t>
  </si>
  <si>
    <t>OPP - koncepce</t>
  </si>
  <si>
    <t>UNESCO</t>
  </si>
  <si>
    <t>Karlův most</t>
  </si>
  <si>
    <t>církev v maj.města</t>
  </si>
  <si>
    <t>národnostní menšiny</t>
  </si>
  <si>
    <t>KAP 06  - neinvest. výdaje celkem :</t>
  </si>
  <si>
    <t>OPP - granty  + církev v maj.církví</t>
  </si>
  <si>
    <t>Příspěvkové organizace v působnosti OZV - radní Wolf</t>
  </si>
  <si>
    <t>Kap. 0662 OZV vlastní - radní Wolf</t>
  </si>
  <si>
    <t xml:space="preserve">radní Wolf -  správce kap. kap. 0647                      </t>
  </si>
  <si>
    <t>Kap. 0680  -radní Wolf</t>
  </si>
  <si>
    <t>Kap. 0683 - radní Wolf  - SVM</t>
  </si>
  <si>
    <t xml:space="preserve">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</si>
  <si>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</si>
  <si>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Kap. 0664 - radní Nováková</t>
  </si>
  <si>
    <t xml:space="preserve">Kap. 0621 </t>
  </si>
  <si>
    <t>Návrh rozpočtu  na r. 2017 - neinvestiční výdaje</t>
  </si>
  <si>
    <t>víceleté (vázané)</t>
  </si>
  <si>
    <t>OZV</t>
  </si>
  <si>
    <t>KAPITOLA 06</t>
  </si>
  <si>
    <t>BĚŽNÉ VÝDAJE</t>
  </si>
  <si>
    <t>KAPITÁLOVÉ VÝDAJE</t>
  </si>
  <si>
    <t>PAM.PÉČE</t>
  </si>
  <si>
    <t>KUL</t>
  </si>
  <si>
    <t>Národn.menšiny</t>
  </si>
  <si>
    <t>Církev v maj.města</t>
  </si>
  <si>
    <t>OTV</t>
  </si>
  <si>
    <t>SVM</t>
  </si>
  <si>
    <t>pam.péče - granty</t>
  </si>
  <si>
    <t>pam.péče služby</t>
  </si>
  <si>
    <t xml:space="preserve">kultura </t>
  </si>
  <si>
    <t>Knih.+plastiky MČ</t>
  </si>
  <si>
    <t>Příspěvkové org.</t>
  </si>
  <si>
    <t>OZV MHMP</t>
  </si>
  <si>
    <t>církev v maj.církví-granty</t>
  </si>
  <si>
    <t>rezerva</t>
  </si>
  <si>
    <t>Areál Výstaviště</t>
  </si>
  <si>
    <t>Revital.pomníku Letná</t>
  </si>
  <si>
    <t>přísp.organizace</t>
  </si>
  <si>
    <t>záležitosti kultury</t>
  </si>
  <si>
    <t>granty KUL</t>
  </si>
  <si>
    <t>partnerství</t>
  </si>
  <si>
    <t>cestovní ruch</t>
  </si>
  <si>
    <t>( služby)</t>
  </si>
  <si>
    <t>transform.org.</t>
  </si>
  <si>
    <t>1 leté</t>
  </si>
  <si>
    <t>produkce + služby</t>
  </si>
  <si>
    <t>granty + partn.</t>
  </si>
  <si>
    <t>a víceleté granty</t>
  </si>
  <si>
    <t>Vypracovala : Vintišková</t>
  </si>
  <si>
    <t>Dne : 20.12.2016</t>
  </si>
  <si>
    <t>Rek. Dvorany Div. Na Zab.</t>
  </si>
  <si>
    <t>rek. Šlechtovy rest.</t>
  </si>
  <si>
    <t>rezerva na realizaci uměl. děl ve veř. prost.</t>
  </si>
  <si>
    <t>SR</t>
  </si>
  <si>
    <t>Převod z r. 2016</t>
  </si>
  <si>
    <t>v Kč</t>
  </si>
  <si>
    <t>Název akce</t>
  </si>
  <si>
    <t>0000000</t>
  </si>
  <si>
    <t>0041273</t>
  </si>
  <si>
    <t>0041590</t>
  </si>
  <si>
    <t>0041874</t>
  </si>
  <si>
    <t>0042153</t>
  </si>
  <si>
    <t>0042554</t>
  </si>
  <si>
    <t>0042556</t>
  </si>
  <si>
    <t>0042879</t>
  </si>
  <si>
    <t>Úprava jevištního zařízení</t>
  </si>
  <si>
    <t>0042878</t>
  </si>
  <si>
    <t>0041176</t>
  </si>
  <si>
    <t>0040774</t>
  </si>
  <si>
    <t>0042882</t>
  </si>
  <si>
    <t>0042896</t>
  </si>
  <si>
    <t>Elevace pro velkou scénu</t>
  </si>
  <si>
    <t>Rek. Domu U Zlatého prstenu</t>
  </si>
  <si>
    <t>0007778</t>
  </si>
  <si>
    <t>0042354</t>
  </si>
  <si>
    <t>Tech. zhodnocení ctěnického areálu</t>
  </si>
  <si>
    <t>Klimatické podmínky knihoven</t>
  </si>
  <si>
    <t>Rek. banky pro knihovnu Nusle</t>
  </si>
  <si>
    <t>0004246</t>
  </si>
  <si>
    <t>0041429</t>
  </si>
  <si>
    <t>0042563</t>
  </si>
  <si>
    <t>0042799</t>
  </si>
  <si>
    <t>0004600</t>
  </si>
  <si>
    <t>Nákup klavírního křídla</t>
  </si>
  <si>
    <t>Kapitola 0662  - PO - radní Wolf</t>
  </si>
  <si>
    <t>Celkem</t>
  </si>
  <si>
    <t>č.akce</t>
  </si>
  <si>
    <t>Divadlo Na Vinohradech</t>
  </si>
  <si>
    <t>Hudební divadlo v Karlíně</t>
  </si>
  <si>
    <t>Minor</t>
  </si>
  <si>
    <t>Pražská informační služba</t>
  </si>
  <si>
    <t>Obnova a rozvoj výpočet.techniky</t>
  </si>
  <si>
    <t>Hvězdárna a Planetárium</t>
  </si>
  <si>
    <t>C e l k e m   :</t>
  </si>
  <si>
    <t>Galerie hl.m.Prahy</t>
  </si>
  <si>
    <t>Rek.a rest.sousoší sv.J.Nepomuckého</t>
  </si>
  <si>
    <t>Rek.a rest.zahrad.schodiště-Troj.zámek</t>
  </si>
  <si>
    <t>Proved.kopie soklu sv.Borgiáše</t>
  </si>
  <si>
    <t>Onova terasovách zdí - Trojský zámek</t>
  </si>
  <si>
    <t>Kopie Marián.sloupu-Hradčan.nám.</t>
  </si>
  <si>
    <t>Muzeum hl.m.Prahy</t>
  </si>
  <si>
    <t>Rek.a obnova hl.budovy a výst.nové</t>
  </si>
  <si>
    <t>Městská knihovna v Praze</t>
  </si>
  <si>
    <t>Poříz.generátoru-zálož.zdroj.el.energie</t>
  </si>
  <si>
    <t>Výst.knihovny Petřiny</t>
  </si>
  <si>
    <t>Rek.a modernizace ústředí MK</t>
  </si>
  <si>
    <t>Příspěvkové organizace   c e l k e m   :</t>
  </si>
  <si>
    <t>Kapitola 0662 - OZV MHMP</t>
  </si>
  <si>
    <t>Rezerva kapitoly 0662</t>
  </si>
  <si>
    <t>0042567</t>
  </si>
  <si>
    <t>Kap. 0621 - OTV</t>
  </si>
  <si>
    <t>MHMP-OTV</t>
  </si>
  <si>
    <t>Rekonstr.Šlechtovy restaurace</t>
  </si>
  <si>
    <t>Kap. 0683 - SVM</t>
  </si>
  <si>
    <t>SVM-MHMP</t>
  </si>
  <si>
    <t>Průmyslový palác - Výstaviště</t>
  </si>
  <si>
    <t>Kapitola 06  CELKEM :</t>
  </si>
  <si>
    <t xml:space="preserve"> Schválený rozpočet na r. 2017  - kapitálové výdaje</t>
  </si>
  <si>
    <t>Modernizace zařízení scénícké divad. techniky</t>
  </si>
  <si>
    <t>Akviziční činnost v roce 2017 - nákup výtvarných děl</t>
  </si>
  <si>
    <t>Revit. Colloredo-Mansfeld. Paláce</t>
  </si>
  <si>
    <t>Rek. Hospodářských budov - Troj. Zámek</t>
  </si>
  <si>
    <t>Dovybavení technologie vzduchu II</t>
  </si>
  <si>
    <t>Občerstvení pro návštěvníhy ŠH</t>
  </si>
  <si>
    <t>Úprava interiér.západní kopule na ŠH</t>
  </si>
  <si>
    <t>Rezerva na ralizaci uměl. děl ve veř. prostoru</t>
  </si>
  <si>
    <t>Revitalizace pomníku Letná - PD</t>
  </si>
  <si>
    <t>Rekonstrukce dvorany Divadla na Zábradlí</t>
  </si>
  <si>
    <t>Vybavení restaurátor. dílny - HB</t>
  </si>
  <si>
    <t>Inovace prostor - komunit., vzděl.a pobyt. Služeb. - ÚB</t>
  </si>
  <si>
    <t>Symfonický orchestr FOK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</si>
</sst>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0_ ;\-#,##0\ "/>
    <numFmt numFmtId="167" formatCode="#,##0\ &quot;Kč&quot;"/>
    <numFmt numFmtId="168" formatCode="d/m/yy"/>
    <numFmt numFmtId="169" formatCode="d/m/yy;@"/>
    <numFmt numFmtId="170" formatCode="d/m\."/>
    <numFmt numFmtId="171" formatCode="dd/mm/yy"/>
    <numFmt numFmtId="172" formatCode="0.0"/>
    <numFmt numFmtId="173" formatCode="#,##0\ _K_č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0000"/>
  </numFmts>
  <fonts count="71">
    <font>
      <sz val="10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6"/>
      <name val="Arial Narrow"/>
      <family val="2"/>
    </font>
    <font>
      <sz val="10"/>
      <name val="Arial CE"/>
      <family val="0"/>
    </font>
    <font>
      <i/>
      <sz val="12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10"/>
      <name val="Arial Narrow"/>
      <family val="2"/>
    </font>
    <font>
      <b/>
      <sz val="14"/>
      <color indexed="63"/>
      <name val="Arial Narrow"/>
      <family val="2"/>
    </font>
    <font>
      <sz val="10"/>
      <color indexed="63"/>
      <name val="Arial Narrow"/>
      <family val="2"/>
    </font>
    <font>
      <b/>
      <sz val="12"/>
      <color indexed="63"/>
      <name val="Arial Narrow"/>
      <family val="2"/>
    </font>
    <font>
      <b/>
      <sz val="16"/>
      <color indexed="63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8"/>
      <color indexed="10"/>
      <name val="Arial Narrow"/>
      <family val="2"/>
    </font>
    <font>
      <b/>
      <sz val="10"/>
      <name val="Arial CE"/>
      <family val="2"/>
    </font>
    <font>
      <sz val="16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i/>
      <sz val="14"/>
      <color indexed="10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i/>
      <sz val="14"/>
      <color rgb="FFFF0000"/>
      <name val="Arial Narrow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15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9" xfId="0" applyFont="1" applyBorder="1" applyAlignment="1">
      <alignment/>
    </xf>
    <xf numFmtId="3" fontId="10" fillId="0" borderId="20" xfId="0" applyNumberFormat="1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2" fillId="33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1" fillId="0" borderId="27" xfId="0" applyFont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10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1" xfId="0" applyFont="1" applyBorder="1" applyAlignment="1">
      <alignment/>
    </xf>
    <xf numFmtId="0" fontId="11" fillId="0" borderId="32" xfId="0" applyFont="1" applyFill="1" applyBorder="1" applyAlignment="1">
      <alignment/>
    </xf>
    <xf numFmtId="0" fontId="10" fillId="0" borderId="23" xfId="0" applyFont="1" applyBorder="1" applyAlignment="1">
      <alignment/>
    </xf>
    <xf numFmtId="0" fontId="10" fillId="0" borderId="33" xfId="0" applyFont="1" applyBorder="1" applyAlignment="1">
      <alignment/>
    </xf>
    <xf numFmtId="0" fontId="12" fillId="33" borderId="34" xfId="0" applyFont="1" applyFill="1" applyBorder="1" applyAlignment="1">
      <alignment/>
    </xf>
    <xf numFmtId="3" fontId="8" fillId="33" borderId="35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33" borderId="34" xfId="0" applyFont="1" applyFill="1" applyBorder="1" applyAlignment="1">
      <alignment/>
    </xf>
    <xf numFmtId="0" fontId="10" fillId="0" borderId="36" xfId="0" applyFont="1" applyBorder="1" applyAlignment="1">
      <alignment horizontal="right"/>
    </xf>
    <xf numFmtId="0" fontId="10" fillId="0" borderId="36" xfId="0" applyFont="1" applyFill="1" applyBorder="1" applyAlignment="1">
      <alignment/>
    </xf>
    <xf numFmtId="0" fontId="10" fillId="0" borderId="37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21" xfId="0" applyFont="1" applyFill="1" applyBorder="1" applyAlignment="1">
      <alignment/>
    </xf>
    <xf numFmtId="3" fontId="2" fillId="34" borderId="35" xfId="0" applyNumberFormat="1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2" fillId="35" borderId="45" xfId="0" applyFont="1" applyFill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4" fontId="16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11" fillId="0" borderId="46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2" fillId="34" borderId="49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4" fillId="36" borderId="34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7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8" fillId="33" borderId="33" xfId="0" applyFont="1" applyFill="1" applyBorder="1" applyAlignment="1">
      <alignment/>
    </xf>
    <xf numFmtId="0" fontId="12" fillId="37" borderId="33" xfId="0" applyFont="1" applyFill="1" applyBorder="1" applyAlignment="1">
      <alignment/>
    </xf>
    <xf numFmtId="0" fontId="19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0" fontId="2" fillId="38" borderId="46" xfId="0" applyFont="1" applyFill="1" applyBorder="1" applyAlignment="1">
      <alignment/>
    </xf>
    <xf numFmtId="3" fontId="2" fillId="38" borderId="28" xfId="0" applyNumberFormat="1" applyFont="1" applyFill="1" applyBorder="1" applyAlignment="1">
      <alignment/>
    </xf>
    <xf numFmtId="0" fontId="10" fillId="0" borderId="50" xfId="0" applyFont="1" applyBorder="1" applyAlignment="1">
      <alignment/>
    </xf>
    <xf numFmtId="0" fontId="70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0" fontId="11" fillId="0" borderId="51" xfId="0" applyFont="1" applyFill="1" applyBorder="1" applyAlignment="1">
      <alignment/>
    </xf>
    <xf numFmtId="3" fontId="8" fillId="0" borderId="52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11" fillId="39" borderId="17" xfId="0" applyFont="1" applyFill="1" applyBorder="1" applyAlignment="1">
      <alignment/>
    </xf>
    <xf numFmtId="0" fontId="11" fillId="39" borderId="30" xfId="0" applyFont="1" applyFill="1" applyBorder="1" applyAlignment="1">
      <alignment/>
    </xf>
    <xf numFmtId="3" fontId="10" fillId="39" borderId="53" xfId="0" applyNumberFormat="1" applyFont="1" applyFill="1" applyBorder="1" applyAlignment="1">
      <alignment/>
    </xf>
    <xf numFmtId="0" fontId="7" fillId="0" borderId="54" xfId="0" applyFont="1" applyBorder="1" applyAlignment="1">
      <alignment horizontal="centerContinuous" wrapText="1"/>
    </xf>
    <xf numFmtId="0" fontId="8" fillId="0" borderId="27" xfId="0" applyFont="1" applyBorder="1" applyAlignment="1">
      <alignment wrapText="1"/>
    </xf>
    <xf numFmtId="3" fontId="16" fillId="0" borderId="0" xfId="0" applyNumberFormat="1" applyFont="1" applyAlignment="1">
      <alignment/>
    </xf>
    <xf numFmtId="3" fontId="16" fillId="0" borderId="20" xfId="0" applyNumberFormat="1" applyFont="1" applyFill="1" applyBorder="1" applyAlignment="1">
      <alignment/>
    </xf>
    <xf numFmtId="3" fontId="16" fillId="0" borderId="5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8" fillId="33" borderId="35" xfId="0" applyNumberFormat="1" applyFont="1" applyFill="1" applyBorder="1" applyAlignment="1">
      <alignment/>
    </xf>
    <xf numFmtId="3" fontId="16" fillId="0" borderId="10" xfId="0" applyNumberFormat="1" applyFont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6" fillId="0" borderId="56" xfId="0" applyNumberFormat="1" applyFont="1" applyFill="1" applyBorder="1" applyAlignment="1">
      <alignment/>
    </xf>
    <xf numFmtId="3" fontId="6" fillId="37" borderId="35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 horizontal="right"/>
    </xf>
    <xf numFmtId="3" fontId="10" fillId="0" borderId="53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57" xfId="0" applyNumberFormat="1" applyFont="1" applyBorder="1" applyAlignment="1">
      <alignment/>
    </xf>
    <xf numFmtId="3" fontId="2" fillId="35" borderId="43" xfId="0" applyNumberFormat="1" applyFont="1" applyFill="1" applyBorder="1" applyAlignment="1">
      <alignment/>
    </xf>
    <xf numFmtId="3" fontId="14" fillId="36" borderId="35" xfId="0" applyNumberFormat="1" applyFont="1" applyFill="1" applyBorder="1" applyAlignment="1">
      <alignment/>
    </xf>
    <xf numFmtId="0" fontId="23" fillId="0" borderId="0" xfId="0" applyFont="1" applyAlignment="1">
      <alignment horizontal="left"/>
    </xf>
    <xf numFmtId="3" fontId="8" fillId="0" borderId="53" xfId="0" applyNumberFormat="1" applyFont="1" applyFill="1" applyBorder="1" applyAlignment="1">
      <alignment/>
    </xf>
    <xf numFmtId="3" fontId="8" fillId="39" borderId="20" xfId="0" applyNumberFormat="1" applyFont="1" applyFill="1" applyBorder="1" applyAlignment="1">
      <alignment/>
    </xf>
    <xf numFmtId="3" fontId="8" fillId="33" borderId="56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58" xfId="0" applyNumberFormat="1" applyFont="1" applyBorder="1" applyAlignment="1">
      <alignment/>
    </xf>
    <xf numFmtId="4" fontId="5" fillId="0" borderId="59" xfId="0" applyNumberFormat="1" applyFont="1" applyBorder="1" applyAlignment="1">
      <alignment/>
    </xf>
    <xf numFmtId="4" fontId="5" fillId="0" borderId="54" xfId="0" applyNumberFormat="1" applyFont="1" applyBorder="1" applyAlignment="1">
      <alignment/>
    </xf>
    <xf numFmtId="4" fontId="5" fillId="0" borderId="51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164" fontId="14" fillId="0" borderId="0" xfId="0" applyNumberFormat="1" applyFont="1" applyBorder="1" applyAlignment="1">
      <alignment horizontal="center"/>
    </xf>
    <xf numFmtId="4" fontId="5" fillId="0" borderId="6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/>
    </xf>
    <xf numFmtId="4" fontId="5" fillId="0" borderId="22" xfId="0" applyNumberFormat="1" applyFont="1" applyBorder="1" applyAlignment="1">
      <alignment/>
    </xf>
    <xf numFmtId="4" fontId="1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5" fillId="0" borderId="59" xfId="0" applyNumberFormat="1" applyFont="1" applyBorder="1" applyAlignment="1">
      <alignment/>
    </xf>
    <xf numFmtId="3" fontId="26" fillId="0" borderId="54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25" fillId="0" borderId="58" xfId="0" applyNumberFormat="1" applyFont="1" applyBorder="1" applyAlignment="1">
      <alignment/>
    </xf>
    <xf numFmtId="3" fontId="25" fillId="0" borderId="59" xfId="0" applyNumberFormat="1" applyFont="1" applyBorder="1" applyAlignment="1">
      <alignment/>
    </xf>
    <xf numFmtId="3" fontId="26" fillId="0" borderId="54" xfId="0" applyNumberFormat="1" applyFont="1" applyBorder="1" applyAlignment="1">
      <alignment/>
    </xf>
    <xf numFmtId="3" fontId="25" fillId="0" borderId="60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 horizontal="center"/>
    </xf>
    <xf numFmtId="3" fontId="25" fillId="0" borderId="22" xfId="0" applyNumberFormat="1" applyFont="1" applyFill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5" fillId="0" borderId="6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38" borderId="24" xfId="0" applyNumberFormat="1" applyFont="1" applyFill="1" applyBorder="1" applyAlignment="1">
      <alignment horizontal="center"/>
    </xf>
    <xf numFmtId="3" fontId="8" fillId="19" borderId="24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3" fontId="8" fillId="33" borderId="24" xfId="0" applyNumberFormat="1" applyFont="1" applyFill="1" applyBorder="1" applyAlignment="1">
      <alignment horizontal="center"/>
    </xf>
    <xf numFmtId="3" fontId="8" fillId="36" borderId="24" xfId="0" applyNumberFormat="1" applyFont="1" applyFill="1" applyBorder="1" applyAlignment="1">
      <alignment horizontal="center"/>
    </xf>
    <xf numFmtId="3" fontId="8" fillId="29" borderId="24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3" fontId="8" fillId="33" borderId="24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8" fillId="38" borderId="24" xfId="0" applyNumberFormat="1" applyFont="1" applyFill="1" applyBorder="1" applyAlignment="1">
      <alignment horizontal="center"/>
    </xf>
    <xf numFmtId="4" fontId="11" fillId="38" borderId="55" xfId="0" applyNumberFormat="1" applyFont="1" applyFill="1" applyBorder="1" applyAlignment="1">
      <alignment horizontal="center"/>
    </xf>
    <xf numFmtId="4" fontId="7" fillId="19" borderId="55" xfId="0" applyNumberFormat="1" applyFont="1" applyFill="1" applyBorder="1" applyAlignment="1">
      <alignment horizontal="center"/>
    </xf>
    <xf numFmtId="4" fontId="2" fillId="33" borderId="55" xfId="0" applyNumberFormat="1" applyFont="1" applyFill="1" applyBorder="1" applyAlignment="1">
      <alignment horizontal="center"/>
    </xf>
    <xf numFmtId="4" fontId="7" fillId="36" borderId="55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3" fontId="12" fillId="29" borderId="55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2" fillId="33" borderId="55" xfId="0" applyNumberFormat="1" applyFont="1" applyFill="1" applyBorder="1" applyAlignment="1">
      <alignment horizontal="center"/>
    </xf>
    <xf numFmtId="3" fontId="8" fillId="38" borderId="55" xfId="0" applyNumberFormat="1" applyFont="1" applyFill="1" applyBorder="1" applyAlignment="1">
      <alignment horizontal="center"/>
    </xf>
    <xf numFmtId="3" fontId="8" fillId="29" borderId="55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Alignment="1">
      <alignment/>
    </xf>
    <xf numFmtId="4" fontId="8" fillId="38" borderId="56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164" fontId="20" fillId="19" borderId="56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/>
    </xf>
    <xf numFmtId="164" fontId="11" fillId="33" borderId="56" xfId="0" applyNumberFormat="1" applyFont="1" applyFill="1" applyBorder="1" applyAlignment="1">
      <alignment horizontal="center"/>
    </xf>
    <xf numFmtId="164" fontId="20" fillId="36" borderId="56" xfId="0" applyNumberFormat="1" applyFont="1" applyFill="1" applyBorder="1" applyAlignment="1">
      <alignment horizontal="center"/>
    </xf>
    <xf numFmtId="3" fontId="8" fillId="29" borderId="56" xfId="0" applyNumberFormat="1" applyFont="1" applyFill="1" applyBorder="1" applyAlignment="1">
      <alignment horizontal="center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/>
    </xf>
    <xf numFmtId="3" fontId="8" fillId="33" borderId="56" xfId="0" applyNumberFormat="1" applyFont="1" applyFill="1" applyBorder="1" applyAlignment="1">
      <alignment horizontal="center"/>
    </xf>
    <xf numFmtId="3" fontId="28" fillId="0" borderId="0" xfId="0" applyNumberFormat="1" applyFont="1" applyFill="1" applyAlignment="1">
      <alignment/>
    </xf>
    <xf numFmtId="3" fontId="5" fillId="38" borderId="56" xfId="0" applyNumberFormat="1" applyFont="1" applyFill="1" applyBorder="1" applyAlignment="1">
      <alignment horizontal="center"/>
    </xf>
    <xf numFmtId="3" fontId="29" fillId="0" borderId="0" xfId="0" applyNumberFormat="1" applyFont="1" applyFill="1" applyAlignment="1">
      <alignment/>
    </xf>
    <xf numFmtId="3" fontId="30" fillId="29" borderId="56" xfId="0" applyNumberFormat="1" applyFont="1" applyFill="1" applyBorder="1" applyAlignment="1">
      <alignment horizontal="center"/>
    </xf>
    <xf numFmtId="4" fontId="30" fillId="0" borderId="0" xfId="0" applyNumberFormat="1" applyFont="1" applyBorder="1" applyAlignment="1">
      <alignment/>
    </xf>
    <xf numFmtId="4" fontId="30" fillId="0" borderId="0" xfId="0" applyNumberFormat="1" applyFont="1" applyAlignment="1">
      <alignment/>
    </xf>
    <xf numFmtId="4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16" fillId="0" borderId="1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3" fontId="29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" fillId="7" borderId="24" xfId="0" applyNumberFormat="1" applyFont="1" applyFill="1" applyBorder="1" applyAlignment="1">
      <alignment horizontal="center"/>
    </xf>
    <xf numFmtId="3" fontId="6" fillId="33" borderId="55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/>
    </xf>
    <xf numFmtId="3" fontId="6" fillId="33" borderId="24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center"/>
    </xf>
    <xf numFmtId="3" fontId="8" fillId="40" borderId="24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8" fillId="41" borderId="24" xfId="0" applyNumberFormat="1" applyFont="1" applyFill="1" applyBorder="1" applyAlignment="1">
      <alignment horizontal="center"/>
    </xf>
    <xf numFmtId="3" fontId="8" fillId="16" borderId="24" xfId="0" applyNumberFormat="1" applyFont="1" applyFill="1" applyBorder="1" applyAlignment="1">
      <alignment horizontal="center"/>
    </xf>
    <xf numFmtId="3" fontId="30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3" fontId="8" fillId="7" borderId="55" xfId="0" applyNumberFormat="1" applyFont="1" applyFill="1" applyBorder="1" applyAlignment="1">
      <alignment horizontal="center"/>
    </xf>
    <xf numFmtId="3" fontId="5" fillId="7" borderId="55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7" borderId="55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3" fontId="2" fillId="33" borderId="55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/>
    </xf>
    <xf numFmtId="3" fontId="5" fillId="33" borderId="55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3" fontId="12" fillId="40" borderId="55" xfId="0" applyNumberFormat="1" applyFont="1" applyFill="1" applyBorder="1" applyAlignment="1">
      <alignment horizontal="center"/>
    </xf>
    <xf numFmtId="3" fontId="8" fillId="41" borderId="55" xfId="0" applyNumberFormat="1" applyFont="1" applyFill="1" applyBorder="1" applyAlignment="1">
      <alignment horizontal="center"/>
    </xf>
    <xf numFmtId="3" fontId="8" fillId="16" borderId="55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/>
    </xf>
    <xf numFmtId="3" fontId="5" fillId="7" borderId="56" xfId="0" applyNumberFormat="1" applyFont="1" applyFill="1" applyBorder="1" applyAlignment="1">
      <alignment horizontal="center"/>
    </xf>
    <xf numFmtId="4" fontId="30" fillId="7" borderId="56" xfId="0" applyNumberFormat="1" applyFont="1" applyFill="1" applyBorder="1" applyAlignment="1">
      <alignment horizontal="center"/>
    </xf>
    <xf numFmtId="3" fontId="30" fillId="0" borderId="0" xfId="0" applyNumberFormat="1" applyFont="1" applyBorder="1" applyAlignment="1">
      <alignment/>
    </xf>
    <xf numFmtId="3" fontId="11" fillId="7" borderId="56" xfId="0" applyNumberFormat="1" applyFont="1" applyFill="1" applyBorder="1" applyAlignment="1">
      <alignment horizontal="center"/>
    </xf>
    <xf numFmtId="3" fontId="12" fillId="33" borderId="56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5" fillId="33" borderId="56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3" fontId="8" fillId="40" borderId="56" xfId="0" applyNumberFormat="1" applyFont="1" applyFill="1" applyBorder="1" applyAlignment="1">
      <alignment horizontal="center"/>
    </xf>
    <xf numFmtId="3" fontId="5" fillId="16" borderId="56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4" fontId="30" fillId="0" borderId="0" xfId="0" applyNumberFormat="1" applyFont="1" applyBorder="1" applyAlignment="1">
      <alignment horizontal="left"/>
    </xf>
    <xf numFmtId="3" fontId="8" fillId="41" borderId="55" xfId="0" applyNumberFormat="1" applyFont="1" applyFill="1" applyBorder="1" applyAlignment="1">
      <alignment horizontal="center"/>
    </xf>
    <xf numFmtId="49" fontId="12" fillId="41" borderId="55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3" fontId="30" fillId="41" borderId="56" xfId="0" applyNumberFormat="1" applyFont="1" applyFill="1" applyBorder="1" applyAlignment="1">
      <alignment horizontal="center"/>
    </xf>
    <xf numFmtId="3" fontId="20" fillId="41" borderId="56" xfId="0" applyNumberFormat="1" applyFont="1" applyFill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29" fillId="0" borderId="0" xfId="0" applyNumberFormat="1" applyFont="1" applyBorder="1" applyAlignment="1">
      <alignment horizontal="left"/>
    </xf>
    <xf numFmtId="4" fontId="29" fillId="0" borderId="0" xfId="0" applyNumberFormat="1" applyFont="1" applyBorder="1" applyAlignment="1">
      <alignment/>
    </xf>
    <xf numFmtId="164" fontId="29" fillId="0" borderId="0" xfId="0" applyNumberFormat="1" applyFont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3" fontId="11" fillId="41" borderId="55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4" fontId="11" fillId="41" borderId="55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29" fillId="0" borderId="0" xfId="0" applyNumberFormat="1" applyFont="1" applyBorder="1" applyAlignment="1">
      <alignment horizontal="left"/>
    </xf>
    <xf numFmtId="164" fontId="29" fillId="0" borderId="0" xfId="0" applyNumberFormat="1" applyFont="1" applyBorder="1" applyAlignment="1">
      <alignment/>
    </xf>
    <xf numFmtId="3" fontId="5" fillId="41" borderId="56" xfId="0" applyNumberFormat="1" applyFont="1" applyFill="1" applyBorder="1" applyAlignment="1">
      <alignment/>
    </xf>
    <xf numFmtId="4" fontId="7" fillId="41" borderId="56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30" fillId="0" borderId="0" xfId="0" applyNumberFormat="1" applyFont="1" applyFill="1" applyBorder="1" applyAlignment="1">
      <alignment horizontal="left"/>
    </xf>
    <xf numFmtId="164" fontId="9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4" fontId="5" fillId="0" borderId="0" xfId="0" applyNumberFormat="1" applyFont="1" applyAlignment="1">
      <alignment horizontal="left"/>
    </xf>
    <xf numFmtId="3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3" fontId="10" fillId="39" borderId="28" xfId="0" applyNumberFormat="1" applyFont="1" applyFill="1" applyBorder="1" applyAlignment="1">
      <alignment/>
    </xf>
    <xf numFmtId="3" fontId="10" fillId="39" borderId="20" xfId="0" applyNumberFormat="1" applyFont="1" applyFill="1" applyBorder="1" applyAlignment="1">
      <alignment/>
    </xf>
    <xf numFmtId="3" fontId="10" fillId="41" borderId="55" xfId="0" applyNumberFormat="1" applyFont="1" applyFill="1" applyBorder="1" applyAlignment="1">
      <alignment horizontal="center"/>
    </xf>
    <xf numFmtId="3" fontId="10" fillId="41" borderId="24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1" fillId="41" borderId="24" xfId="0" applyNumberFormat="1" applyFont="1" applyFill="1" applyBorder="1" applyAlignment="1">
      <alignment horizontal="center"/>
    </xf>
    <xf numFmtId="3" fontId="5" fillId="39" borderId="0" xfId="0" applyNumberFormat="1" applyFont="1" applyFill="1" applyBorder="1" applyAlignment="1">
      <alignment/>
    </xf>
    <xf numFmtId="3" fontId="8" fillId="39" borderId="0" xfId="0" applyNumberFormat="1" applyFont="1" applyFill="1" applyBorder="1" applyAlignment="1">
      <alignment horizontal="center"/>
    </xf>
    <xf numFmtId="3" fontId="12" fillId="39" borderId="0" xfId="0" applyNumberFormat="1" applyFont="1" applyFill="1" applyBorder="1" applyAlignment="1">
      <alignment horizontal="center"/>
    </xf>
    <xf numFmtId="3" fontId="11" fillId="39" borderId="0" xfId="0" applyNumberFormat="1" applyFont="1" applyFill="1" applyBorder="1" applyAlignment="1">
      <alignment horizontal="center"/>
    </xf>
    <xf numFmtId="4" fontId="5" fillId="39" borderId="0" xfId="0" applyNumberFormat="1" applyFont="1" applyFill="1" applyAlignment="1">
      <alignment/>
    </xf>
    <xf numFmtId="3" fontId="11" fillId="40" borderId="56" xfId="0" applyNumberFormat="1" applyFont="1" applyFill="1" applyBorder="1" applyAlignment="1">
      <alignment horizontal="center"/>
    </xf>
    <xf numFmtId="3" fontId="11" fillId="40" borderId="56" xfId="0" applyNumberFormat="1" applyFont="1" applyFill="1" applyBorder="1" applyAlignment="1">
      <alignment horizontal="center"/>
    </xf>
    <xf numFmtId="3" fontId="6" fillId="7" borderId="24" xfId="0" applyNumberFormat="1" applyFont="1" applyFill="1" applyBorder="1" applyAlignment="1">
      <alignment horizontal="center"/>
    </xf>
    <xf numFmtId="0" fontId="8" fillId="0" borderId="28" xfId="0" applyFont="1" applyBorder="1" applyAlignment="1">
      <alignment horizontal="center" wrapText="1"/>
    </xf>
    <xf numFmtId="1" fontId="8" fillId="0" borderId="61" xfId="0" applyNumberFormat="1" applyFont="1" applyBorder="1" applyAlignment="1">
      <alignment horizontal="center"/>
    </xf>
    <xf numFmtId="3" fontId="2" fillId="39" borderId="35" xfId="0" applyNumberFormat="1" applyFont="1" applyFill="1" applyBorder="1" applyAlignment="1">
      <alignment/>
    </xf>
    <xf numFmtId="3" fontId="14" fillId="39" borderId="35" xfId="0" applyNumberFormat="1" applyFont="1" applyFill="1" applyBorder="1" applyAlignment="1">
      <alignment/>
    </xf>
    <xf numFmtId="0" fontId="33" fillId="0" borderId="0" xfId="0" applyFont="1" applyAlignment="1">
      <alignment horizontal="right"/>
    </xf>
    <xf numFmtId="0" fontId="7" fillId="0" borderId="54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/>
    </xf>
    <xf numFmtId="0" fontId="33" fillId="0" borderId="28" xfId="0" applyFont="1" applyFill="1" applyBorder="1" applyAlignment="1">
      <alignment/>
    </xf>
    <xf numFmtId="0" fontId="33" fillId="0" borderId="62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9" fillId="0" borderId="63" xfId="0" applyFont="1" applyBorder="1" applyAlignment="1">
      <alignment/>
    </xf>
    <xf numFmtId="0" fontId="8" fillId="0" borderId="57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3" fillId="0" borderId="63" xfId="0" applyFont="1" applyFill="1" applyBorder="1" applyAlignment="1">
      <alignment horizontal="center"/>
    </xf>
    <xf numFmtId="0" fontId="33" fillId="0" borderId="57" xfId="0" applyFont="1" applyFill="1" applyBorder="1" applyAlignment="1">
      <alignment/>
    </xf>
    <xf numFmtId="0" fontId="33" fillId="0" borderId="64" xfId="0" applyFont="1" applyFill="1" applyBorder="1" applyAlignment="1">
      <alignment horizontal="center"/>
    </xf>
    <xf numFmtId="0" fontId="10" fillId="0" borderId="62" xfId="0" applyFont="1" applyBorder="1" applyAlignment="1">
      <alignment/>
    </xf>
    <xf numFmtId="0" fontId="11" fillId="40" borderId="28" xfId="0" applyFont="1" applyFill="1" applyBorder="1" applyAlignment="1">
      <alignment/>
    </xf>
    <xf numFmtId="49" fontId="10" fillId="40" borderId="26" xfId="0" applyNumberFormat="1" applyFont="1" applyFill="1" applyBorder="1" applyAlignment="1">
      <alignment horizontal="right"/>
    </xf>
    <xf numFmtId="3" fontId="8" fillId="40" borderId="28" xfId="0" applyNumberFormat="1" applyFont="1" applyFill="1" applyBorder="1" applyAlignment="1">
      <alignment horizontal="right"/>
    </xf>
    <xf numFmtId="3" fontId="8" fillId="40" borderId="62" xfId="0" applyNumberFormat="1" applyFont="1" applyFill="1" applyBorder="1" applyAlignment="1">
      <alignment/>
    </xf>
    <xf numFmtId="0" fontId="10" fillId="0" borderId="34" xfId="0" applyFont="1" applyBorder="1" applyAlignment="1">
      <alignment/>
    </xf>
    <xf numFmtId="0" fontId="11" fillId="40" borderId="35" xfId="0" applyFont="1" applyFill="1" applyBorder="1" applyAlignment="1">
      <alignment/>
    </xf>
    <xf numFmtId="49" fontId="10" fillId="40" borderId="33" xfId="0" applyNumberFormat="1" applyFont="1" applyFill="1" applyBorder="1" applyAlignment="1">
      <alignment horizontal="right"/>
    </xf>
    <xf numFmtId="0" fontId="10" fillId="0" borderId="35" xfId="0" applyFont="1" applyBorder="1" applyAlignment="1">
      <alignment/>
    </xf>
    <xf numFmtId="0" fontId="12" fillId="0" borderId="33" xfId="0" applyFont="1" applyBorder="1" applyAlignment="1">
      <alignment/>
    </xf>
    <xf numFmtId="3" fontId="8" fillId="40" borderId="35" xfId="0" applyNumberFormat="1" applyFont="1" applyFill="1" applyBorder="1" applyAlignment="1">
      <alignment horizontal="right"/>
    </xf>
    <xf numFmtId="3" fontId="8" fillId="40" borderId="34" xfId="0" applyNumberFormat="1" applyFont="1" applyFill="1" applyBorder="1" applyAlignment="1">
      <alignment horizontal="right"/>
    </xf>
    <xf numFmtId="3" fontId="8" fillId="40" borderId="35" xfId="0" applyNumberFormat="1" applyFont="1" applyFill="1" applyBorder="1" applyAlignment="1">
      <alignment/>
    </xf>
    <xf numFmtId="0" fontId="10" fillId="0" borderId="51" xfId="0" applyFont="1" applyBorder="1" applyAlignment="1">
      <alignment/>
    </xf>
    <xf numFmtId="0" fontId="10" fillId="0" borderId="56" xfId="0" applyFont="1" applyBorder="1" applyAlignment="1">
      <alignment/>
    </xf>
    <xf numFmtId="0" fontId="11" fillId="40" borderId="55" xfId="0" applyFont="1" applyFill="1" applyBorder="1" applyAlignment="1">
      <alignment/>
    </xf>
    <xf numFmtId="49" fontId="10" fillId="40" borderId="0" xfId="0" applyNumberFormat="1" applyFont="1" applyFill="1" applyBorder="1" applyAlignment="1">
      <alignment horizontal="right"/>
    </xf>
    <xf numFmtId="3" fontId="8" fillId="40" borderId="55" xfId="0" applyNumberFormat="1" applyFont="1" applyFill="1" applyBorder="1" applyAlignment="1">
      <alignment horizontal="right"/>
    </xf>
    <xf numFmtId="3" fontId="6" fillId="40" borderId="51" xfId="0" applyNumberFormat="1" applyFont="1" applyFill="1" applyBorder="1" applyAlignment="1">
      <alignment horizontal="right"/>
    </xf>
    <xf numFmtId="3" fontId="8" fillId="40" borderId="55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65" xfId="0" applyFont="1" applyFill="1" applyBorder="1" applyAlignment="1">
      <alignment/>
    </xf>
    <xf numFmtId="0" fontId="11" fillId="40" borderId="65" xfId="0" applyFont="1" applyFill="1" applyBorder="1" applyAlignment="1">
      <alignment/>
    </xf>
    <xf numFmtId="49" fontId="10" fillId="40" borderId="65" xfId="0" applyNumberFormat="1" applyFont="1" applyFill="1" applyBorder="1" applyAlignment="1">
      <alignment horizontal="right"/>
    </xf>
    <xf numFmtId="3" fontId="8" fillId="40" borderId="65" xfId="0" applyNumberFormat="1" applyFont="1" applyFill="1" applyBorder="1" applyAlignment="1">
      <alignment/>
    </xf>
    <xf numFmtId="3" fontId="10" fillId="40" borderId="65" xfId="0" applyNumberFormat="1" applyFont="1" applyFill="1" applyBorder="1" applyAlignment="1">
      <alignment/>
    </xf>
    <xf numFmtId="3" fontId="8" fillId="40" borderId="66" xfId="0" applyNumberFormat="1" applyFont="1" applyFill="1" applyBorder="1" applyAlignment="1">
      <alignment/>
    </xf>
    <xf numFmtId="0" fontId="11" fillId="0" borderId="36" xfId="0" applyFont="1" applyFill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67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11" fillId="0" borderId="68" xfId="0" applyFont="1" applyFill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0" fillId="0" borderId="68" xfId="0" applyBorder="1" applyAlignment="1">
      <alignment/>
    </xf>
    <xf numFmtId="0" fontId="31" fillId="40" borderId="47" xfId="0" applyFont="1" applyFill="1" applyBorder="1" applyAlignment="1">
      <alignment/>
    </xf>
    <xf numFmtId="0" fontId="0" fillId="40" borderId="47" xfId="0" applyFill="1" applyBorder="1" applyAlignment="1">
      <alignment/>
    </xf>
    <xf numFmtId="3" fontId="31" fillId="40" borderId="47" xfId="0" applyNumberFormat="1" applyFont="1" applyFill="1" applyBorder="1" applyAlignment="1">
      <alignment/>
    </xf>
    <xf numFmtId="3" fontId="0" fillId="40" borderId="47" xfId="0" applyNumberFormat="1" applyFill="1" applyBorder="1" applyAlignment="1">
      <alignment/>
    </xf>
    <xf numFmtId="3" fontId="31" fillId="40" borderId="71" xfId="0" applyNumberFormat="1" applyFont="1" applyFill="1" applyBorder="1" applyAlignment="1">
      <alignment/>
    </xf>
    <xf numFmtId="0" fontId="10" fillId="0" borderId="55" xfId="0" applyFont="1" applyBorder="1" applyAlignment="1">
      <alignment/>
    </xf>
    <xf numFmtId="3" fontId="16" fillId="0" borderId="29" xfId="0" applyNumberFormat="1" applyFont="1" applyBorder="1" applyAlignment="1">
      <alignment/>
    </xf>
    <xf numFmtId="3" fontId="10" fillId="0" borderId="53" xfId="0" applyNumberFormat="1" applyFont="1" applyFill="1" applyBorder="1" applyAlignment="1">
      <alignment/>
    </xf>
    <xf numFmtId="0" fontId="11" fillId="0" borderId="51" xfId="0" applyFont="1" applyBorder="1" applyAlignment="1">
      <alignment/>
    </xf>
    <xf numFmtId="3" fontId="10" fillId="0" borderId="20" xfId="0" applyNumberFormat="1" applyFont="1" applyBorder="1" applyAlignment="1">
      <alignment/>
    </xf>
    <xf numFmtId="3" fontId="16" fillId="0" borderId="31" xfId="0" applyNumberFormat="1" applyFont="1" applyBorder="1" applyAlignment="1">
      <alignment/>
    </xf>
    <xf numFmtId="49" fontId="10" fillId="0" borderId="0" xfId="0" applyNumberFormat="1" applyFont="1" applyFill="1" applyBorder="1" applyAlignment="1">
      <alignment horizontal="right"/>
    </xf>
    <xf numFmtId="3" fontId="10" fillId="0" borderId="55" xfId="0" applyNumberFormat="1" applyFont="1" applyFill="1" applyBorder="1" applyAlignment="1">
      <alignment/>
    </xf>
    <xf numFmtId="3" fontId="16" fillId="0" borderId="31" xfId="0" applyNumberFormat="1" applyFont="1" applyFill="1" applyBorder="1" applyAlignment="1">
      <alignment/>
    </xf>
    <xf numFmtId="3" fontId="10" fillId="0" borderId="57" xfId="0" applyNumberFormat="1" applyFont="1" applyBorder="1" applyAlignment="1">
      <alignment/>
    </xf>
    <xf numFmtId="3" fontId="16" fillId="0" borderId="72" xfId="0" applyNumberFormat="1" applyFont="1" applyBorder="1" applyAlignment="1">
      <alignment/>
    </xf>
    <xf numFmtId="3" fontId="10" fillId="0" borderId="57" xfId="0" applyNumberFormat="1" applyFont="1" applyFill="1" applyBorder="1" applyAlignment="1">
      <alignment/>
    </xf>
    <xf numFmtId="0" fontId="11" fillId="0" borderId="34" xfId="0" applyFont="1" applyBorder="1" applyAlignment="1">
      <alignment/>
    </xf>
    <xf numFmtId="3" fontId="8" fillId="40" borderId="35" xfId="0" applyNumberFormat="1" applyFont="1" applyFill="1" applyBorder="1" applyAlignment="1">
      <alignment/>
    </xf>
    <xf numFmtId="3" fontId="8" fillId="40" borderId="33" xfId="0" applyNumberFormat="1" applyFont="1" applyFill="1" applyBorder="1" applyAlignment="1">
      <alignment/>
    </xf>
    <xf numFmtId="0" fontId="10" fillId="0" borderId="24" xfId="0" applyFont="1" applyBorder="1" applyAlignment="1">
      <alignment/>
    </xf>
    <xf numFmtId="3" fontId="10" fillId="0" borderId="24" xfId="0" applyNumberFormat="1" applyFont="1" applyBorder="1" applyAlignment="1">
      <alignment/>
    </xf>
    <xf numFmtId="49" fontId="10" fillId="0" borderId="58" xfId="0" applyNumberFormat="1" applyFont="1" applyFill="1" applyBorder="1" applyAlignment="1">
      <alignment horizontal="right"/>
    </xf>
    <xf numFmtId="3" fontId="16" fillId="0" borderId="59" xfId="0" applyNumberFormat="1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9" fontId="10" fillId="0" borderId="32" xfId="0" applyNumberFormat="1" applyFont="1" applyFill="1" applyBorder="1" applyAlignment="1">
      <alignment horizontal="right"/>
    </xf>
    <xf numFmtId="3" fontId="8" fillId="0" borderId="31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49" fontId="10" fillId="40" borderId="35" xfId="0" applyNumberFormat="1" applyFont="1" applyFill="1" applyBorder="1" applyAlignment="1">
      <alignment horizontal="right"/>
    </xf>
    <xf numFmtId="0" fontId="10" fillId="0" borderId="58" xfId="0" applyFont="1" applyBorder="1" applyAlignment="1">
      <alignment/>
    </xf>
    <xf numFmtId="49" fontId="10" fillId="0" borderId="20" xfId="0" applyNumberFormat="1" applyFont="1" applyFill="1" applyBorder="1" applyAlignment="1">
      <alignment horizontal="right"/>
    </xf>
    <xf numFmtId="3" fontId="16" fillId="0" borderId="20" xfId="0" applyNumberFormat="1" applyFont="1" applyBorder="1" applyAlignment="1">
      <alignment/>
    </xf>
    <xf numFmtId="49" fontId="10" fillId="0" borderId="57" xfId="0" applyNumberFormat="1" applyFont="1" applyBorder="1" applyAlignment="1">
      <alignment horizontal="right"/>
    </xf>
    <xf numFmtId="3" fontId="8" fillId="0" borderId="57" xfId="0" applyNumberFormat="1" applyFont="1" applyBorder="1" applyAlignment="1">
      <alignment/>
    </xf>
    <xf numFmtId="49" fontId="10" fillId="0" borderId="57" xfId="0" applyNumberFormat="1" applyFont="1" applyFill="1" applyBorder="1" applyAlignment="1">
      <alignment horizontal="right"/>
    </xf>
    <xf numFmtId="0" fontId="2" fillId="42" borderId="34" xfId="0" applyFont="1" applyFill="1" applyBorder="1" applyAlignment="1">
      <alignment/>
    </xf>
    <xf numFmtId="3" fontId="8" fillId="42" borderId="33" xfId="0" applyNumberFormat="1" applyFont="1" applyFill="1" applyBorder="1" applyAlignment="1">
      <alignment/>
    </xf>
    <xf numFmtId="49" fontId="10" fillId="42" borderId="35" xfId="0" applyNumberFormat="1" applyFont="1" applyFill="1" applyBorder="1" applyAlignment="1">
      <alignment horizontal="right"/>
    </xf>
    <xf numFmtId="3" fontId="2" fillId="42" borderId="35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0" fillId="0" borderId="49" xfId="0" applyFont="1" applyBorder="1" applyAlignment="1">
      <alignment/>
    </xf>
    <xf numFmtId="0" fontId="12" fillId="0" borderId="34" xfId="0" applyFont="1" applyBorder="1" applyAlignment="1">
      <alignment/>
    </xf>
    <xf numFmtId="3" fontId="10" fillId="0" borderId="25" xfId="0" applyNumberFormat="1" applyFont="1" applyFill="1" applyBorder="1" applyAlignment="1">
      <alignment/>
    </xf>
    <xf numFmtId="49" fontId="10" fillId="0" borderId="36" xfId="0" applyNumberFormat="1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/>
    </xf>
    <xf numFmtId="3" fontId="10" fillId="0" borderId="67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49" fontId="10" fillId="0" borderId="40" xfId="0" applyNumberFormat="1" applyFont="1" applyFill="1" applyBorder="1" applyAlignment="1">
      <alignment horizontal="right"/>
    </xf>
    <xf numFmtId="3" fontId="10" fillId="0" borderId="40" xfId="0" applyNumberFormat="1" applyFont="1" applyFill="1" applyBorder="1" applyAlignment="1">
      <alignment/>
    </xf>
    <xf numFmtId="3" fontId="10" fillId="0" borderId="41" xfId="0" applyNumberFormat="1" applyFont="1" applyFill="1" applyBorder="1" applyAlignment="1">
      <alignment/>
    </xf>
    <xf numFmtId="3" fontId="8" fillId="43" borderId="23" xfId="0" applyNumberFormat="1" applyFont="1" applyFill="1" applyBorder="1" applyAlignment="1">
      <alignment/>
    </xf>
    <xf numFmtId="49" fontId="10" fillId="43" borderId="43" xfId="0" applyNumberFormat="1" applyFont="1" applyFill="1" applyBorder="1" applyAlignment="1">
      <alignment horizontal="right"/>
    </xf>
    <xf numFmtId="3" fontId="2" fillId="43" borderId="43" xfId="0" applyNumberFormat="1" applyFont="1" applyFill="1" applyBorder="1" applyAlignment="1">
      <alignment/>
    </xf>
    <xf numFmtId="3" fontId="2" fillId="43" borderId="4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6" fillId="0" borderId="36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9" fontId="10" fillId="0" borderId="38" xfId="0" applyNumberFormat="1" applyFont="1" applyFill="1" applyBorder="1" applyAlignment="1">
      <alignment horizontal="right"/>
    </xf>
    <xf numFmtId="3" fontId="10" fillId="0" borderId="38" xfId="0" applyNumberFormat="1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3" fontId="10" fillId="11" borderId="23" xfId="0" applyNumberFormat="1" applyFont="1" applyFill="1" applyBorder="1" applyAlignment="1">
      <alignment/>
    </xf>
    <xf numFmtId="49" fontId="10" fillId="11" borderId="43" xfId="0" applyNumberFormat="1" applyFont="1" applyFill="1" applyBorder="1" applyAlignment="1">
      <alignment horizontal="right"/>
    </xf>
    <xf numFmtId="3" fontId="2" fillId="11" borderId="43" xfId="0" applyNumberFormat="1" applyFont="1" applyFill="1" applyBorder="1" applyAlignment="1">
      <alignment/>
    </xf>
    <xf numFmtId="3" fontId="18" fillId="11" borderId="43" xfId="0" applyNumberFormat="1" applyFont="1" applyFill="1" applyBorder="1" applyAlignment="1">
      <alignment/>
    </xf>
    <xf numFmtId="3" fontId="2" fillId="11" borderId="44" xfId="0" applyNumberFormat="1" applyFont="1" applyFill="1" applyBorder="1" applyAlignment="1">
      <alignment/>
    </xf>
    <xf numFmtId="3" fontId="14" fillId="44" borderId="34" xfId="0" applyNumberFormat="1" applyFont="1" applyFill="1" applyBorder="1" applyAlignment="1">
      <alignment/>
    </xf>
    <xf numFmtId="49" fontId="34" fillId="44" borderId="33" xfId="0" applyNumberFormat="1" applyFont="1" applyFill="1" applyBorder="1" applyAlignment="1">
      <alignment horizontal="right"/>
    </xf>
    <xf numFmtId="3" fontId="14" fillId="44" borderId="35" xfId="0" applyNumberFormat="1" applyFont="1" applyFill="1" applyBorder="1" applyAlignment="1">
      <alignment/>
    </xf>
    <xf numFmtId="3" fontId="14" fillId="44" borderId="74" xfId="0" applyNumberFormat="1" applyFont="1" applyFill="1" applyBorder="1" applyAlignment="1">
      <alignment/>
    </xf>
    <xf numFmtId="3" fontId="10" fillId="39" borderId="53" xfId="0" applyNumberFormat="1" applyFont="1" applyFill="1" applyBorder="1" applyAlignment="1">
      <alignment/>
    </xf>
    <xf numFmtId="49" fontId="10" fillId="39" borderId="29" xfId="0" applyNumberFormat="1" applyFont="1" applyFill="1" applyBorder="1" applyAlignment="1">
      <alignment horizontal="right"/>
    </xf>
    <xf numFmtId="3" fontId="10" fillId="39" borderId="20" xfId="0" applyNumberFormat="1" applyFont="1" applyFill="1" applyBorder="1" applyAlignment="1">
      <alignment/>
    </xf>
    <xf numFmtId="49" fontId="10" fillId="39" borderId="31" xfId="0" applyNumberFormat="1" applyFont="1" applyFill="1" applyBorder="1" applyAlignment="1">
      <alignment horizontal="right"/>
    </xf>
    <xf numFmtId="3" fontId="10" fillId="39" borderId="55" xfId="0" applyNumberFormat="1" applyFont="1" applyFill="1" applyBorder="1" applyAlignment="1">
      <alignment/>
    </xf>
    <xf numFmtId="49" fontId="10" fillId="39" borderId="0" xfId="0" applyNumberFormat="1" applyFont="1" applyFill="1" applyBorder="1" applyAlignment="1">
      <alignment horizontal="right"/>
    </xf>
    <xf numFmtId="3" fontId="10" fillId="39" borderId="55" xfId="0" applyNumberFormat="1" applyFont="1" applyFill="1" applyBorder="1" applyAlignment="1">
      <alignment/>
    </xf>
    <xf numFmtId="3" fontId="10" fillId="39" borderId="57" xfId="0" applyNumberFormat="1" applyFont="1" applyFill="1" applyBorder="1" applyAlignment="1">
      <alignment/>
    </xf>
    <xf numFmtId="49" fontId="10" fillId="39" borderId="72" xfId="0" applyNumberFormat="1" applyFont="1" applyFill="1" applyBorder="1" applyAlignment="1">
      <alignment horizontal="right"/>
    </xf>
    <xf numFmtId="3" fontId="10" fillId="39" borderId="57" xfId="0" applyNumberFormat="1" applyFont="1" applyFill="1" applyBorder="1" applyAlignment="1">
      <alignment/>
    </xf>
    <xf numFmtId="3" fontId="10" fillId="39" borderId="52" xfId="0" applyNumberFormat="1" applyFont="1" applyFill="1" applyBorder="1" applyAlignment="1">
      <alignment/>
    </xf>
    <xf numFmtId="0" fontId="12" fillId="13" borderId="51" xfId="0" applyFont="1" applyFill="1" applyBorder="1" applyAlignment="1">
      <alignment/>
    </xf>
    <xf numFmtId="0" fontId="12" fillId="13" borderId="27" xfId="0" applyFont="1" applyFill="1" applyBorder="1" applyAlignment="1">
      <alignment/>
    </xf>
    <xf numFmtId="3" fontId="10" fillId="39" borderId="38" xfId="0" applyNumberFormat="1" applyFont="1" applyFill="1" applyBorder="1" applyAlignment="1">
      <alignment/>
    </xf>
    <xf numFmtId="0" fontId="12" fillId="13" borderId="33" xfId="0" applyFont="1" applyFill="1" applyBorder="1" applyAlignment="1">
      <alignment/>
    </xf>
    <xf numFmtId="0" fontId="12" fillId="13" borderId="36" xfId="0" applyFont="1" applyFill="1" applyBorder="1" applyAlignment="1">
      <alignment/>
    </xf>
    <xf numFmtId="0" fontId="12" fillId="13" borderId="34" xfId="0" applyFont="1" applyFill="1" applyBorder="1" applyAlignment="1">
      <alignment/>
    </xf>
    <xf numFmtId="0" fontId="8" fillId="13" borderId="49" xfId="0" applyFont="1" applyFill="1" applyBorder="1" applyAlignment="1">
      <alignment/>
    </xf>
    <xf numFmtId="0" fontId="11" fillId="39" borderId="35" xfId="0" applyFont="1" applyFill="1" applyBorder="1" applyAlignment="1">
      <alignment/>
    </xf>
    <xf numFmtId="49" fontId="10" fillId="39" borderId="33" xfId="0" applyNumberFormat="1" applyFont="1" applyFill="1" applyBorder="1" applyAlignment="1">
      <alignment horizontal="right"/>
    </xf>
    <xf numFmtId="3" fontId="8" fillId="39" borderId="35" xfId="0" applyNumberFormat="1" applyFont="1" applyFill="1" applyBorder="1" applyAlignment="1">
      <alignment horizontal="right"/>
    </xf>
    <xf numFmtId="3" fontId="8" fillId="39" borderId="34" xfId="0" applyNumberFormat="1" applyFont="1" applyFill="1" applyBorder="1" applyAlignment="1">
      <alignment horizontal="right"/>
    </xf>
    <xf numFmtId="3" fontId="8" fillId="39" borderId="35" xfId="0" applyNumberFormat="1" applyFont="1" applyFill="1" applyBorder="1" applyAlignment="1">
      <alignment/>
    </xf>
    <xf numFmtId="49" fontId="0" fillId="39" borderId="36" xfId="0" applyNumberFormat="1" applyFont="1" applyFill="1" applyBorder="1" applyAlignment="1">
      <alignment horizontal="right"/>
    </xf>
    <xf numFmtId="49" fontId="0" fillId="39" borderId="68" xfId="0" applyNumberFormat="1" applyFont="1" applyFill="1" applyBorder="1" applyAlignment="1">
      <alignment horizontal="right"/>
    </xf>
    <xf numFmtId="3" fontId="10" fillId="39" borderId="35" xfId="0" applyNumberFormat="1" applyFont="1" applyFill="1" applyBorder="1" applyAlignment="1">
      <alignment/>
    </xf>
    <xf numFmtId="3" fontId="2" fillId="39" borderId="34" xfId="0" applyNumberFormat="1" applyFont="1" applyFill="1" applyBorder="1" applyAlignment="1">
      <alignment/>
    </xf>
    <xf numFmtId="3" fontId="10" fillId="39" borderId="24" xfId="0" applyNumberFormat="1" applyFont="1" applyFill="1" applyBorder="1" applyAlignment="1">
      <alignment/>
    </xf>
    <xf numFmtId="49" fontId="10" fillId="39" borderId="59" xfId="0" applyNumberFormat="1" applyFont="1" applyFill="1" applyBorder="1" applyAlignment="1">
      <alignment horizontal="right"/>
    </xf>
    <xf numFmtId="3" fontId="2" fillId="39" borderId="58" xfId="0" applyNumberFormat="1" applyFont="1" applyFill="1" applyBorder="1" applyAlignment="1">
      <alignment/>
    </xf>
    <xf numFmtId="3" fontId="2" fillId="39" borderId="24" xfId="0" applyNumberFormat="1" applyFont="1" applyFill="1" applyBorder="1" applyAlignment="1">
      <alignment/>
    </xf>
    <xf numFmtId="49" fontId="1" fillId="40" borderId="35" xfId="0" applyNumberFormat="1" applyFont="1" applyFill="1" applyBorder="1" applyAlignment="1">
      <alignment horizontal="right"/>
    </xf>
    <xf numFmtId="3" fontId="2" fillId="40" borderId="35" xfId="0" applyNumberFormat="1" applyFont="1" applyFill="1" applyBorder="1" applyAlignment="1">
      <alignment/>
    </xf>
    <xf numFmtId="3" fontId="1" fillId="40" borderId="35" xfId="0" applyNumberFormat="1" applyFont="1" applyFill="1" applyBorder="1" applyAlignment="1">
      <alignment/>
    </xf>
    <xf numFmtId="0" fontId="12" fillId="13" borderId="59" xfId="0" applyFont="1" applyFill="1" applyBorder="1" applyAlignment="1">
      <alignment/>
    </xf>
    <xf numFmtId="3" fontId="16" fillId="0" borderId="57" xfId="0" applyNumberFormat="1" applyFont="1" applyBorder="1" applyAlignment="1">
      <alignment/>
    </xf>
    <xf numFmtId="0" fontId="12" fillId="13" borderId="65" xfId="0" applyFont="1" applyFill="1" applyBorder="1" applyAlignment="1">
      <alignment/>
    </xf>
    <xf numFmtId="0" fontId="8" fillId="13" borderId="33" xfId="0" applyFont="1" applyFill="1" applyBorder="1" applyAlignment="1">
      <alignment/>
    </xf>
    <xf numFmtId="3" fontId="3" fillId="0" borderId="5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27" fillId="0" borderId="51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4" fillId="0" borderId="51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3" fontId="24" fillId="0" borderId="1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24" fillId="0" borderId="58" xfId="0" applyNumberFormat="1" applyFont="1" applyBorder="1" applyAlignment="1">
      <alignment horizontal="center"/>
    </xf>
    <xf numFmtId="3" fontId="24" fillId="0" borderId="59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58</xdr:row>
      <xdr:rowOff>9525</xdr:rowOff>
    </xdr:from>
    <xdr:to>
      <xdr:col>3</xdr:col>
      <xdr:colOff>1104900</xdr:colOff>
      <xdr:row>59</xdr:row>
      <xdr:rowOff>0</xdr:rowOff>
    </xdr:to>
    <xdr:sp>
      <xdr:nvSpPr>
        <xdr:cNvPr id="1" name="Rectangle 215"/>
        <xdr:cNvSpPr>
          <a:spLocks/>
        </xdr:cNvSpPr>
      </xdr:nvSpPr>
      <xdr:spPr>
        <a:xfrm>
          <a:off x="2876550" y="11858625"/>
          <a:ext cx="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14</xdr:row>
      <xdr:rowOff>0</xdr:rowOff>
    </xdr:from>
    <xdr:to>
      <xdr:col>9</xdr:col>
      <xdr:colOff>495300</xdr:colOff>
      <xdr:row>14</xdr:row>
      <xdr:rowOff>0</xdr:rowOff>
    </xdr:to>
    <xdr:sp>
      <xdr:nvSpPr>
        <xdr:cNvPr id="2" name="Line 253"/>
        <xdr:cNvSpPr>
          <a:spLocks/>
        </xdr:cNvSpPr>
      </xdr:nvSpPr>
      <xdr:spPr>
        <a:xfrm>
          <a:off x="4191000" y="3171825"/>
          <a:ext cx="1866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0</xdr:rowOff>
    </xdr:from>
    <xdr:to>
      <xdr:col>5</xdr:col>
      <xdr:colOff>514350</xdr:colOff>
      <xdr:row>15</xdr:row>
      <xdr:rowOff>0</xdr:rowOff>
    </xdr:to>
    <xdr:sp>
      <xdr:nvSpPr>
        <xdr:cNvPr id="3" name="Line 254"/>
        <xdr:cNvSpPr>
          <a:spLocks/>
        </xdr:cNvSpPr>
      </xdr:nvSpPr>
      <xdr:spPr>
        <a:xfrm>
          <a:off x="3571875" y="3171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514350</xdr:colOff>
      <xdr:row>14</xdr:row>
      <xdr:rowOff>19050</xdr:rowOff>
    </xdr:from>
    <xdr:to>
      <xdr:col>17</xdr:col>
      <xdr:colOff>514350</xdr:colOff>
      <xdr:row>15</xdr:row>
      <xdr:rowOff>0</xdr:rowOff>
    </xdr:to>
    <xdr:sp>
      <xdr:nvSpPr>
        <xdr:cNvPr id="4" name="Line 255"/>
        <xdr:cNvSpPr>
          <a:spLocks/>
        </xdr:cNvSpPr>
      </xdr:nvSpPr>
      <xdr:spPr>
        <a:xfrm>
          <a:off x="12182475" y="31908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19</xdr:row>
      <xdr:rowOff>0</xdr:rowOff>
    </xdr:from>
    <xdr:to>
      <xdr:col>9</xdr:col>
      <xdr:colOff>504825</xdr:colOff>
      <xdr:row>20</xdr:row>
      <xdr:rowOff>0</xdr:rowOff>
    </xdr:to>
    <xdr:sp>
      <xdr:nvSpPr>
        <xdr:cNvPr id="5" name="Line 256"/>
        <xdr:cNvSpPr>
          <a:spLocks/>
        </xdr:cNvSpPr>
      </xdr:nvSpPr>
      <xdr:spPr>
        <a:xfrm>
          <a:off x="6067425" y="4314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0</xdr:rowOff>
    </xdr:from>
    <xdr:to>
      <xdr:col>6</xdr:col>
      <xdr:colOff>85725</xdr:colOff>
      <xdr:row>14</xdr:row>
      <xdr:rowOff>0</xdr:rowOff>
    </xdr:to>
    <xdr:sp>
      <xdr:nvSpPr>
        <xdr:cNvPr id="6" name="Line 257"/>
        <xdr:cNvSpPr>
          <a:spLocks/>
        </xdr:cNvSpPr>
      </xdr:nvSpPr>
      <xdr:spPr>
        <a:xfrm>
          <a:off x="3571875" y="31718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24</xdr:row>
      <xdr:rowOff>0</xdr:rowOff>
    </xdr:from>
    <xdr:to>
      <xdr:col>9</xdr:col>
      <xdr:colOff>476250</xdr:colOff>
      <xdr:row>25</xdr:row>
      <xdr:rowOff>0</xdr:rowOff>
    </xdr:to>
    <xdr:sp>
      <xdr:nvSpPr>
        <xdr:cNvPr id="7" name="Line 258"/>
        <xdr:cNvSpPr>
          <a:spLocks/>
        </xdr:cNvSpPr>
      </xdr:nvSpPr>
      <xdr:spPr>
        <a:xfrm>
          <a:off x="6038850" y="5457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28</xdr:row>
      <xdr:rowOff>0</xdr:rowOff>
    </xdr:from>
    <xdr:to>
      <xdr:col>9</xdr:col>
      <xdr:colOff>495300</xdr:colOff>
      <xdr:row>30</xdr:row>
      <xdr:rowOff>0</xdr:rowOff>
    </xdr:to>
    <xdr:sp>
      <xdr:nvSpPr>
        <xdr:cNvPr id="8" name="Line 259"/>
        <xdr:cNvSpPr>
          <a:spLocks/>
        </xdr:cNvSpPr>
      </xdr:nvSpPr>
      <xdr:spPr>
        <a:xfrm>
          <a:off x="6057900" y="63722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29</xdr:row>
      <xdr:rowOff>0</xdr:rowOff>
    </xdr:from>
    <xdr:to>
      <xdr:col>11</xdr:col>
      <xdr:colOff>485775</xdr:colOff>
      <xdr:row>29</xdr:row>
      <xdr:rowOff>0</xdr:rowOff>
    </xdr:to>
    <xdr:sp>
      <xdr:nvSpPr>
        <xdr:cNvPr id="9" name="Line 260"/>
        <xdr:cNvSpPr>
          <a:spLocks/>
        </xdr:cNvSpPr>
      </xdr:nvSpPr>
      <xdr:spPr>
        <a:xfrm>
          <a:off x="6067425" y="6600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29</xdr:row>
      <xdr:rowOff>9525</xdr:rowOff>
    </xdr:from>
    <xdr:to>
      <xdr:col>11</xdr:col>
      <xdr:colOff>485775</xdr:colOff>
      <xdr:row>30</xdr:row>
      <xdr:rowOff>0</xdr:rowOff>
    </xdr:to>
    <xdr:sp>
      <xdr:nvSpPr>
        <xdr:cNvPr id="10" name="Line 261"/>
        <xdr:cNvSpPr>
          <a:spLocks/>
        </xdr:cNvSpPr>
      </xdr:nvSpPr>
      <xdr:spPr>
        <a:xfrm>
          <a:off x="7143750" y="66103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14</xdr:row>
      <xdr:rowOff>9525</xdr:rowOff>
    </xdr:from>
    <xdr:to>
      <xdr:col>7</xdr:col>
      <xdr:colOff>476250</xdr:colOff>
      <xdr:row>14</xdr:row>
      <xdr:rowOff>219075</xdr:rowOff>
    </xdr:to>
    <xdr:sp>
      <xdr:nvSpPr>
        <xdr:cNvPr id="11" name="Line 262"/>
        <xdr:cNvSpPr>
          <a:spLocks/>
        </xdr:cNvSpPr>
      </xdr:nvSpPr>
      <xdr:spPr>
        <a:xfrm>
          <a:off x="4762500" y="3181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14</xdr:row>
      <xdr:rowOff>0</xdr:rowOff>
    </xdr:from>
    <xdr:to>
      <xdr:col>5</xdr:col>
      <xdr:colOff>514350</xdr:colOff>
      <xdr:row>14</xdr:row>
      <xdr:rowOff>0</xdr:rowOff>
    </xdr:to>
    <xdr:sp>
      <xdr:nvSpPr>
        <xdr:cNvPr id="12" name="Line 263"/>
        <xdr:cNvSpPr>
          <a:spLocks/>
        </xdr:cNvSpPr>
      </xdr:nvSpPr>
      <xdr:spPr>
        <a:xfrm>
          <a:off x="2209800" y="31718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466725</xdr:colOff>
      <xdr:row>12</xdr:row>
      <xdr:rowOff>219075</xdr:rowOff>
    </xdr:from>
    <xdr:to>
      <xdr:col>19</xdr:col>
      <xdr:colOff>466725</xdr:colOff>
      <xdr:row>14</xdr:row>
      <xdr:rowOff>0</xdr:rowOff>
    </xdr:to>
    <xdr:sp>
      <xdr:nvSpPr>
        <xdr:cNvPr id="13" name="Line 264"/>
        <xdr:cNvSpPr>
          <a:spLocks/>
        </xdr:cNvSpPr>
      </xdr:nvSpPr>
      <xdr:spPr>
        <a:xfrm>
          <a:off x="13363575" y="2933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504825</xdr:colOff>
      <xdr:row>8</xdr:row>
      <xdr:rowOff>0</xdr:rowOff>
    </xdr:from>
    <xdr:to>
      <xdr:col>19</xdr:col>
      <xdr:colOff>504825</xdr:colOff>
      <xdr:row>8</xdr:row>
      <xdr:rowOff>219075</xdr:rowOff>
    </xdr:to>
    <xdr:sp>
      <xdr:nvSpPr>
        <xdr:cNvPr id="14" name="Line 265"/>
        <xdr:cNvSpPr>
          <a:spLocks/>
        </xdr:cNvSpPr>
      </xdr:nvSpPr>
      <xdr:spPr>
        <a:xfrm>
          <a:off x="13401675" y="17907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19</xdr:row>
      <xdr:rowOff>0</xdr:rowOff>
    </xdr:from>
    <xdr:to>
      <xdr:col>7</xdr:col>
      <xdr:colOff>466725</xdr:colOff>
      <xdr:row>19</xdr:row>
      <xdr:rowOff>219075</xdr:rowOff>
    </xdr:to>
    <xdr:sp>
      <xdr:nvSpPr>
        <xdr:cNvPr id="15" name="Line 266"/>
        <xdr:cNvSpPr>
          <a:spLocks/>
        </xdr:cNvSpPr>
      </xdr:nvSpPr>
      <xdr:spPr>
        <a:xfrm>
          <a:off x="4752975" y="4314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23</xdr:row>
      <xdr:rowOff>0</xdr:rowOff>
    </xdr:from>
    <xdr:to>
      <xdr:col>7</xdr:col>
      <xdr:colOff>438150</xdr:colOff>
      <xdr:row>23</xdr:row>
      <xdr:rowOff>9525</xdr:rowOff>
    </xdr:to>
    <xdr:sp>
      <xdr:nvSpPr>
        <xdr:cNvPr id="16" name="Line 267"/>
        <xdr:cNvSpPr>
          <a:spLocks/>
        </xdr:cNvSpPr>
      </xdr:nvSpPr>
      <xdr:spPr>
        <a:xfrm>
          <a:off x="4724400" y="5229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23</xdr:row>
      <xdr:rowOff>19050</xdr:rowOff>
    </xdr:from>
    <xdr:to>
      <xdr:col>7</xdr:col>
      <xdr:colOff>438150</xdr:colOff>
      <xdr:row>24</xdr:row>
      <xdr:rowOff>219075</xdr:rowOff>
    </xdr:to>
    <xdr:sp>
      <xdr:nvSpPr>
        <xdr:cNvPr id="17" name="Line 268"/>
        <xdr:cNvSpPr>
          <a:spLocks/>
        </xdr:cNvSpPr>
      </xdr:nvSpPr>
      <xdr:spPr>
        <a:xfrm>
          <a:off x="4724400" y="5248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24</xdr:row>
      <xdr:rowOff>0</xdr:rowOff>
    </xdr:from>
    <xdr:to>
      <xdr:col>5</xdr:col>
      <xdr:colOff>476250</xdr:colOff>
      <xdr:row>24</xdr:row>
      <xdr:rowOff>219075</xdr:rowOff>
    </xdr:to>
    <xdr:sp>
      <xdr:nvSpPr>
        <xdr:cNvPr id="18" name="Line 269"/>
        <xdr:cNvSpPr>
          <a:spLocks/>
        </xdr:cNvSpPr>
      </xdr:nvSpPr>
      <xdr:spPr>
        <a:xfrm flipV="1">
          <a:off x="3533775" y="5457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24</xdr:row>
      <xdr:rowOff>0</xdr:rowOff>
    </xdr:from>
    <xdr:to>
      <xdr:col>11</xdr:col>
      <xdr:colOff>457200</xdr:colOff>
      <xdr:row>24</xdr:row>
      <xdr:rowOff>0</xdr:rowOff>
    </xdr:to>
    <xdr:sp>
      <xdr:nvSpPr>
        <xdr:cNvPr id="19" name="Line 270"/>
        <xdr:cNvSpPr>
          <a:spLocks/>
        </xdr:cNvSpPr>
      </xdr:nvSpPr>
      <xdr:spPr>
        <a:xfrm>
          <a:off x="3533775" y="5457825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24</xdr:row>
      <xdr:rowOff>0</xdr:rowOff>
    </xdr:from>
    <xdr:to>
      <xdr:col>11</xdr:col>
      <xdr:colOff>457200</xdr:colOff>
      <xdr:row>24</xdr:row>
      <xdr:rowOff>219075</xdr:rowOff>
    </xdr:to>
    <xdr:sp>
      <xdr:nvSpPr>
        <xdr:cNvPr id="20" name="Line 271"/>
        <xdr:cNvSpPr>
          <a:spLocks/>
        </xdr:cNvSpPr>
      </xdr:nvSpPr>
      <xdr:spPr>
        <a:xfrm>
          <a:off x="7115175" y="5457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18</xdr:row>
      <xdr:rowOff>0</xdr:rowOff>
    </xdr:from>
    <xdr:to>
      <xdr:col>7</xdr:col>
      <xdr:colOff>466725</xdr:colOff>
      <xdr:row>19</xdr:row>
      <xdr:rowOff>9525</xdr:rowOff>
    </xdr:to>
    <xdr:sp>
      <xdr:nvSpPr>
        <xdr:cNvPr id="21" name="Line 272"/>
        <xdr:cNvSpPr>
          <a:spLocks/>
        </xdr:cNvSpPr>
      </xdr:nvSpPr>
      <xdr:spPr>
        <a:xfrm flipV="1">
          <a:off x="4752975" y="4086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19</xdr:row>
      <xdr:rowOff>0</xdr:rowOff>
    </xdr:from>
    <xdr:to>
      <xdr:col>9</xdr:col>
      <xdr:colOff>504825</xdr:colOff>
      <xdr:row>19</xdr:row>
      <xdr:rowOff>0</xdr:rowOff>
    </xdr:to>
    <xdr:sp>
      <xdr:nvSpPr>
        <xdr:cNvPr id="22" name="Line 273"/>
        <xdr:cNvSpPr>
          <a:spLocks/>
        </xdr:cNvSpPr>
      </xdr:nvSpPr>
      <xdr:spPr>
        <a:xfrm>
          <a:off x="4752975" y="4314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12</xdr:row>
      <xdr:rowOff>219075</xdr:rowOff>
    </xdr:from>
    <xdr:to>
      <xdr:col>7</xdr:col>
      <xdr:colOff>476250</xdr:colOff>
      <xdr:row>14</xdr:row>
      <xdr:rowOff>0</xdr:rowOff>
    </xdr:to>
    <xdr:sp>
      <xdr:nvSpPr>
        <xdr:cNvPr id="23" name="Line 274"/>
        <xdr:cNvSpPr>
          <a:spLocks/>
        </xdr:cNvSpPr>
      </xdr:nvSpPr>
      <xdr:spPr>
        <a:xfrm>
          <a:off x="4762500" y="2933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0</xdr:rowOff>
    </xdr:from>
    <xdr:to>
      <xdr:col>11</xdr:col>
      <xdr:colOff>447675</xdr:colOff>
      <xdr:row>14</xdr:row>
      <xdr:rowOff>0</xdr:rowOff>
    </xdr:to>
    <xdr:sp>
      <xdr:nvSpPr>
        <xdr:cNvPr id="24" name="Line 275"/>
        <xdr:cNvSpPr>
          <a:spLocks/>
        </xdr:cNvSpPr>
      </xdr:nvSpPr>
      <xdr:spPr>
        <a:xfrm>
          <a:off x="6076950" y="31718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14</xdr:row>
      <xdr:rowOff>0</xdr:rowOff>
    </xdr:from>
    <xdr:to>
      <xdr:col>11</xdr:col>
      <xdr:colOff>447675</xdr:colOff>
      <xdr:row>14</xdr:row>
      <xdr:rowOff>219075</xdr:rowOff>
    </xdr:to>
    <xdr:sp>
      <xdr:nvSpPr>
        <xdr:cNvPr id="25" name="Line 276"/>
        <xdr:cNvSpPr>
          <a:spLocks/>
        </xdr:cNvSpPr>
      </xdr:nvSpPr>
      <xdr:spPr>
        <a:xfrm>
          <a:off x="7105650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466725</xdr:colOff>
      <xdr:row>14</xdr:row>
      <xdr:rowOff>0</xdr:rowOff>
    </xdr:from>
    <xdr:to>
      <xdr:col>19</xdr:col>
      <xdr:colOff>466725</xdr:colOff>
      <xdr:row>14</xdr:row>
      <xdr:rowOff>219075</xdr:rowOff>
    </xdr:to>
    <xdr:sp>
      <xdr:nvSpPr>
        <xdr:cNvPr id="26" name="Line 277"/>
        <xdr:cNvSpPr>
          <a:spLocks/>
        </xdr:cNvSpPr>
      </xdr:nvSpPr>
      <xdr:spPr>
        <a:xfrm>
          <a:off x="13363575" y="317182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8</xdr:row>
      <xdr:rowOff>0</xdr:rowOff>
    </xdr:from>
    <xdr:to>
      <xdr:col>14</xdr:col>
      <xdr:colOff>200025</xdr:colOff>
      <xdr:row>8</xdr:row>
      <xdr:rowOff>0</xdr:rowOff>
    </xdr:to>
    <xdr:sp>
      <xdr:nvSpPr>
        <xdr:cNvPr id="27" name="Line 278"/>
        <xdr:cNvSpPr>
          <a:spLocks/>
        </xdr:cNvSpPr>
      </xdr:nvSpPr>
      <xdr:spPr>
        <a:xfrm flipH="1">
          <a:off x="4752975" y="1790700"/>
          <a:ext cx="442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8</xdr:row>
      <xdr:rowOff>0</xdr:rowOff>
    </xdr:from>
    <xdr:to>
      <xdr:col>7</xdr:col>
      <xdr:colOff>466725</xdr:colOff>
      <xdr:row>9</xdr:row>
      <xdr:rowOff>0</xdr:rowOff>
    </xdr:to>
    <xdr:sp>
      <xdr:nvSpPr>
        <xdr:cNvPr id="28" name="Line 279"/>
        <xdr:cNvSpPr>
          <a:spLocks/>
        </xdr:cNvSpPr>
      </xdr:nvSpPr>
      <xdr:spPr>
        <a:xfrm>
          <a:off x="4752975" y="1790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24</xdr:row>
      <xdr:rowOff>0</xdr:rowOff>
    </xdr:from>
    <xdr:to>
      <xdr:col>13</xdr:col>
      <xdr:colOff>457200</xdr:colOff>
      <xdr:row>24</xdr:row>
      <xdr:rowOff>0</xdr:rowOff>
    </xdr:to>
    <xdr:sp>
      <xdr:nvSpPr>
        <xdr:cNvPr id="29" name="Line 280"/>
        <xdr:cNvSpPr>
          <a:spLocks/>
        </xdr:cNvSpPr>
      </xdr:nvSpPr>
      <xdr:spPr>
        <a:xfrm>
          <a:off x="7115175" y="5457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457200</xdr:colOff>
      <xdr:row>24</xdr:row>
      <xdr:rowOff>0</xdr:rowOff>
    </xdr:from>
    <xdr:to>
      <xdr:col>13</xdr:col>
      <xdr:colOff>457200</xdr:colOff>
      <xdr:row>25</xdr:row>
      <xdr:rowOff>0</xdr:rowOff>
    </xdr:to>
    <xdr:sp>
      <xdr:nvSpPr>
        <xdr:cNvPr id="30" name="Line 281"/>
        <xdr:cNvSpPr>
          <a:spLocks/>
        </xdr:cNvSpPr>
      </xdr:nvSpPr>
      <xdr:spPr>
        <a:xfrm>
          <a:off x="8458200" y="5457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8</xdr:row>
      <xdr:rowOff>0</xdr:rowOff>
    </xdr:from>
    <xdr:to>
      <xdr:col>19</xdr:col>
      <xdr:colOff>504825</xdr:colOff>
      <xdr:row>8</xdr:row>
      <xdr:rowOff>0</xdr:rowOff>
    </xdr:to>
    <xdr:sp>
      <xdr:nvSpPr>
        <xdr:cNvPr id="31" name="Line 282"/>
        <xdr:cNvSpPr>
          <a:spLocks/>
        </xdr:cNvSpPr>
      </xdr:nvSpPr>
      <xdr:spPr>
        <a:xfrm>
          <a:off x="9182100" y="1790700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533400</xdr:colOff>
      <xdr:row>15</xdr:row>
      <xdr:rowOff>0</xdr:rowOff>
    </xdr:from>
    <xdr:to>
      <xdr:col>23</xdr:col>
      <xdr:colOff>533400</xdr:colOff>
      <xdr:row>15</xdr:row>
      <xdr:rowOff>0</xdr:rowOff>
    </xdr:to>
    <xdr:sp>
      <xdr:nvSpPr>
        <xdr:cNvPr id="32" name="Line 283"/>
        <xdr:cNvSpPr>
          <a:spLocks/>
        </xdr:cNvSpPr>
      </xdr:nvSpPr>
      <xdr:spPr>
        <a:xfrm>
          <a:off x="1550670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29</xdr:row>
      <xdr:rowOff>0</xdr:rowOff>
    </xdr:from>
    <xdr:to>
      <xdr:col>11</xdr:col>
      <xdr:colOff>485775</xdr:colOff>
      <xdr:row>29</xdr:row>
      <xdr:rowOff>0</xdr:rowOff>
    </xdr:to>
    <xdr:sp>
      <xdr:nvSpPr>
        <xdr:cNvPr id="33" name="Line 284"/>
        <xdr:cNvSpPr>
          <a:spLocks/>
        </xdr:cNvSpPr>
      </xdr:nvSpPr>
      <xdr:spPr>
        <a:xfrm>
          <a:off x="7143750" y="660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29</xdr:row>
      <xdr:rowOff>0</xdr:rowOff>
    </xdr:from>
    <xdr:to>
      <xdr:col>13</xdr:col>
      <xdr:colOff>504825</xdr:colOff>
      <xdr:row>30</xdr:row>
      <xdr:rowOff>0</xdr:rowOff>
    </xdr:to>
    <xdr:sp>
      <xdr:nvSpPr>
        <xdr:cNvPr id="34" name="Line 285"/>
        <xdr:cNvSpPr>
          <a:spLocks/>
        </xdr:cNvSpPr>
      </xdr:nvSpPr>
      <xdr:spPr>
        <a:xfrm>
          <a:off x="8505825" y="6600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29</xdr:row>
      <xdr:rowOff>0</xdr:rowOff>
    </xdr:from>
    <xdr:to>
      <xdr:col>15</xdr:col>
      <xdr:colOff>447675</xdr:colOff>
      <xdr:row>30</xdr:row>
      <xdr:rowOff>0</xdr:rowOff>
    </xdr:to>
    <xdr:sp>
      <xdr:nvSpPr>
        <xdr:cNvPr id="35" name="Line 286"/>
        <xdr:cNvSpPr>
          <a:spLocks/>
        </xdr:cNvSpPr>
      </xdr:nvSpPr>
      <xdr:spPr>
        <a:xfrm>
          <a:off x="9629775" y="6600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28</xdr:row>
      <xdr:rowOff>0</xdr:rowOff>
    </xdr:from>
    <xdr:to>
      <xdr:col>13</xdr:col>
      <xdr:colOff>504825</xdr:colOff>
      <xdr:row>28</xdr:row>
      <xdr:rowOff>219075</xdr:rowOff>
    </xdr:to>
    <xdr:sp>
      <xdr:nvSpPr>
        <xdr:cNvPr id="36" name="Line 287"/>
        <xdr:cNvSpPr>
          <a:spLocks/>
        </xdr:cNvSpPr>
      </xdr:nvSpPr>
      <xdr:spPr>
        <a:xfrm flipV="1">
          <a:off x="8505825" y="63722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29</xdr:row>
      <xdr:rowOff>0</xdr:rowOff>
    </xdr:from>
    <xdr:to>
      <xdr:col>15</xdr:col>
      <xdr:colOff>447675</xdr:colOff>
      <xdr:row>29</xdr:row>
      <xdr:rowOff>0</xdr:rowOff>
    </xdr:to>
    <xdr:sp>
      <xdr:nvSpPr>
        <xdr:cNvPr id="37" name="Line 288"/>
        <xdr:cNvSpPr>
          <a:spLocks/>
        </xdr:cNvSpPr>
      </xdr:nvSpPr>
      <xdr:spPr>
        <a:xfrm>
          <a:off x="8505825" y="66008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495300</xdr:colOff>
      <xdr:row>14</xdr:row>
      <xdr:rowOff>0</xdr:rowOff>
    </xdr:from>
    <xdr:to>
      <xdr:col>21</xdr:col>
      <xdr:colOff>457200</xdr:colOff>
      <xdr:row>14</xdr:row>
      <xdr:rowOff>0</xdr:rowOff>
    </xdr:to>
    <xdr:sp>
      <xdr:nvSpPr>
        <xdr:cNvPr id="38" name="Line 289"/>
        <xdr:cNvSpPr>
          <a:spLocks/>
        </xdr:cNvSpPr>
      </xdr:nvSpPr>
      <xdr:spPr>
        <a:xfrm>
          <a:off x="13392150" y="3171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18</xdr:row>
      <xdr:rowOff>0</xdr:rowOff>
    </xdr:from>
    <xdr:to>
      <xdr:col>5</xdr:col>
      <xdr:colOff>457200</xdr:colOff>
      <xdr:row>20</xdr:row>
      <xdr:rowOff>0</xdr:rowOff>
    </xdr:to>
    <xdr:sp>
      <xdr:nvSpPr>
        <xdr:cNvPr id="39" name="Line 290"/>
        <xdr:cNvSpPr>
          <a:spLocks/>
        </xdr:cNvSpPr>
      </xdr:nvSpPr>
      <xdr:spPr>
        <a:xfrm>
          <a:off x="3514725" y="40862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19</xdr:row>
      <xdr:rowOff>0</xdr:rowOff>
    </xdr:from>
    <xdr:to>
      <xdr:col>3</xdr:col>
      <xdr:colOff>457200</xdr:colOff>
      <xdr:row>19</xdr:row>
      <xdr:rowOff>209550</xdr:rowOff>
    </xdr:to>
    <xdr:sp>
      <xdr:nvSpPr>
        <xdr:cNvPr id="40" name="Line 291"/>
        <xdr:cNvSpPr>
          <a:spLocks/>
        </xdr:cNvSpPr>
      </xdr:nvSpPr>
      <xdr:spPr>
        <a:xfrm>
          <a:off x="2228850" y="4314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19</xdr:row>
      <xdr:rowOff>0</xdr:rowOff>
    </xdr:from>
    <xdr:to>
      <xdr:col>1</xdr:col>
      <xdr:colOff>457200</xdr:colOff>
      <xdr:row>20</xdr:row>
      <xdr:rowOff>9525</xdr:rowOff>
    </xdr:to>
    <xdr:sp>
      <xdr:nvSpPr>
        <xdr:cNvPr id="41" name="Line 292"/>
        <xdr:cNvSpPr>
          <a:spLocks/>
        </xdr:cNvSpPr>
      </xdr:nvSpPr>
      <xdr:spPr>
        <a:xfrm>
          <a:off x="1066800" y="4314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19</xdr:row>
      <xdr:rowOff>0</xdr:rowOff>
    </xdr:from>
    <xdr:to>
      <xdr:col>5</xdr:col>
      <xdr:colOff>447675</xdr:colOff>
      <xdr:row>19</xdr:row>
      <xdr:rowOff>0</xdr:rowOff>
    </xdr:to>
    <xdr:sp>
      <xdr:nvSpPr>
        <xdr:cNvPr id="42" name="Line 293"/>
        <xdr:cNvSpPr>
          <a:spLocks/>
        </xdr:cNvSpPr>
      </xdr:nvSpPr>
      <xdr:spPr>
        <a:xfrm>
          <a:off x="1066800" y="43148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14</xdr:row>
      <xdr:rowOff>0</xdr:rowOff>
    </xdr:from>
    <xdr:to>
      <xdr:col>3</xdr:col>
      <xdr:colOff>428625</xdr:colOff>
      <xdr:row>14</xdr:row>
      <xdr:rowOff>209550</xdr:rowOff>
    </xdr:to>
    <xdr:sp>
      <xdr:nvSpPr>
        <xdr:cNvPr id="43" name="Line 294"/>
        <xdr:cNvSpPr>
          <a:spLocks/>
        </xdr:cNvSpPr>
      </xdr:nvSpPr>
      <xdr:spPr>
        <a:xfrm>
          <a:off x="2200275" y="3171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485775</xdr:colOff>
      <xdr:row>14</xdr:row>
      <xdr:rowOff>0</xdr:rowOff>
    </xdr:from>
    <xdr:to>
      <xdr:col>21</xdr:col>
      <xdr:colOff>485775</xdr:colOff>
      <xdr:row>14</xdr:row>
      <xdr:rowOff>219075</xdr:rowOff>
    </xdr:to>
    <xdr:sp>
      <xdr:nvSpPr>
        <xdr:cNvPr id="44" name="Line 298"/>
        <xdr:cNvSpPr>
          <a:spLocks/>
        </xdr:cNvSpPr>
      </xdr:nvSpPr>
      <xdr:spPr>
        <a:xfrm>
          <a:off x="14497050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542925</xdr:colOff>
      <xdr:row>5</xdr:row>
      <xdr:rowOff>257175</xdr:rowOff>
    </xdr:from>
    <xdr:to>
      <xdr:col>13</xdr:col>
      <xdr:colOff>542925</xdr:colOff>
      <xdr:row>7</xdr:row>
      <xdr:rowOff>142875</xdr:rowOff>
    </xdr:to>
    <xdr:sp>
      <xdr:nvSpPr>
        <xdr:cNvPr id="45" name="Line 299"/>
        <xdr:cNvSpPr>
          <a:spLocks/>
        </xdr:cNvSpPr>
      </xdr:nvSpPr>
      <xdr:spPr>
        <a:xfrm>
          <a:off x="8543925" y="1362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14</xdr:row>
      <xdr:rowOff>0</xdr:rowOff>
    </xdr:from>
    <xdr:to>
      <xdr:col>9</xdr:col>
      <xdr:colOff>476250</xdr:colOff>
      <xdr:row>14</xdr:row>
      <xdr:rowOff>219075</xdr:rowOff>
    </xdr:to>
    <xdr:sp>
      <xdr:nvSpPr>
        <xdr:cNvPr id="46" name="Line 300"/>
        <xdr:cNvSpPr>
          <a:spLocks/>
        </xdr:cNvSpPr>
      </xdr:nvSpPr>
      <xdr:spPr>
        <a:xfrm>
          <a:off x="6038850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523875</xdr:colOff>
      <xdr:row>17</xdr:row>
      <xdr:rowOff>209550</xdr:rowOff>
    </xdr:from>
    <xdr:to>
      <xdr:col>17</xdr:col>
      <xdr:colOff>523875</xdr:colOff>
      <xdr:row>18</xdr:row>
      <xdr:rowOff>209550</xdr:rowOff>
    </xdr:to>
    <xdr:sp>
      <xdr:nvSpPr>
        <xdr:cNvPr id="47" name="Line 302"/>
        <xdr:cNvSpPr>
          <a:spLocks/>
        </xdr:cNvSpPr>
      </xdr:nvSpPr>
      <xdr:spPr>
        <a:xfrm>
          <a:off x="12192000" y="40671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514350</xdr:colOff>
      <xdr:row>14</xdr:row>
      <xdr:rowOff>0</xdr:rowOff>
    </xdr:from>
    <xdr:to>
      <xdr:col>19</xdr:col>
      <xdr:colOff>466725</xdr:colOff>
      <xdr:row>14</xdr:row>
      <xdr:rowOff>0</xdr:rowOff>
    </xdr:to>
    <xdr:sp>
      <xdr:nvSpPr>
        <xdr:cNvPr id="48" name="Přímá spojnice 48"/>
        <xdr:cNvSpPr>
          <a:spLocks/>
        </xdr:cNvSpPr>
      </xdr:nvSpPr>
      <xdr:spPr>
        <a:xfrm>
          <a:off x="12182475" y="31718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523875</xdr:colOff>
      <xdr:row>18</xdr:row>
      <xdr:rowOff>219075</xdr:rowOff>
    </xdr:from>
    <xdr:to>
      <xdr:col>17</xdr:col>
      <xdr:colOff>523875</xdr:colOff>
      <xdr:row>20</xdr:row>
      <xdr:rowOff>0</xdr:rowOff>
    </xdr:to>
    <xdr:sp>
      <xdr:nvSpPr>
        <xdr:cNvPr id="49" name="Přímá spojnice 49"/>
        <xdr:cNvSpPr>
          <a:spLocks/>
        </xdr:cNvSpPr>
      </xdr:nvSpPr>
      <xdr:spPr>
        <a:xfrm>
          <a:off x="12192000" y="4305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495300</xdr:colOff>
      <xdr:row>19</xdr:row>
      <xdr:rowOff>9525</xdr:rowOff>
    </xdr:from>
    <xdr:to>
      <xdr:col>19</xdr:col>
      <xdr:colOff>495300</xdr:colOff>
      <xdr:row>19</xdr:row>
      <xdr:rowOff>219075</xdr:rowOff>
    </xdr:to>
    <xdr:sp>
      <xdr:nvSpPr>
        <xdr:cNvPr id="50" name="Přímá spojnice 50"/>
        <xdr:cNvSpPr>
          <a:spLocks/>
        </xdr:cNvSpPr>
      </xdr:nvSpPr>
      <xdr:spPr>
        <a:xfrm>
          <a:off x="13392150" y="4324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523875</xdr:colOff>
      <xdr:row>18</xdr:row>
      <xdr:rowOff>38100</xdr:rowOff>
    </xdr:from>
    <xdr:to>
      <xdr:col>21</xdr:col>
      <xdr:colOff>523875</xdr:colOff>
      <xdr:row>20</xdr:row>
      <xdr:rowOff>28575</xdr:rowOff>
    </xdr:to>
    <xdr:sp>
      <xdr:nvSpPr>
        <xdr:cNvPr id="51" name="Přímá spojnice 51"/>
        <xdr:cNvSpPr>
          <a:spLocks/>
        </xdr:cNvSpPr>
      </xdr:nvSpPr>
      <xdr:spPr>
        <a:xfrm>
          <a:off x="14535150" y="41243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523875</xdr:colOff>
      <xdr:row>19</xdr:row>
      <xdr:rowOff>9525</xdr:rowOff>
    </xdr:from>
    <xdr:to>
      <xdr:col>25</xdr:col>
      <xdr:colOff>514350</xdr:colOff>
      <xdr:row>19</xdr:row>
      <xdr:rowOff>9525</xdr:rowOff>
    </xdr:to>
    <xdr:sp>
      <xdr:nvSpPr>
        <xdr:cNvPr id="52" name="Přímá spojnice 52"/>
        <xdr:cNvSpPr>
          <a:spLocks/>
        </xdr:cNvSpPr>
      </xdr:nvSpPr>
      <xdr:spPr>
        <a:xfrm>
          <a:off x="15497175" y="43243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23</xdr:col>
      <xdr:colOff>514350</xdr:colOff>
      <xdr:row>19</xdr:row>
      <xdr:rowOff>219075</xdr:rowOff>
    </xdr:to>
    <xdr:sp>
      <xdr:nvSpPr>
        <xdr:cNvPr id="53" name="Přímá spojnice 53"/>
        <xdr:cNvSpPr>
          <a:spLocks/>
        </xdr:cNvSpPr>
      </xdr:nvSpPr>
      <xdr:spPr>
        <a:xfrm>
          <a:off x="15487650" y="4333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523875</xdr:colOff>
      <xdr:row>19</xdr:row>
      <xdr:rowOff>0</xdr:rowOff>
    </xdr:from>
    <xdr:to>
      <xdr:col>19</xdr:col>
      <xdr:colOff>495300</xdr:colOff>
      <xdr:row>19</xdr:row>
      <xdr:rowOff>0</xdr:rowOff>
    </xdr:to>
    <xdr:sp>
      <xdr:nvSpPr>
        <xdr:cNvPr id="54" name="Přímá spojnice 54"/>
        <xdr:cNvSpPr>
          <a:spLocks/>
        </xdr:cNvSpPr>
      </xdr:nvSpPr>
      <xdr:spPr>
        <a:xfrm>
          <a:off x="12192000" y="43148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25</xdr:col>
      <xdr:colOff>514350</xdr:colOff>
      <xdr:row>19</xdr:row>
      <xdr:rowOff>219075</xdr:rowOff>
    </xdr:to>
    <xdr:sp>
      <xdr:nvSpPr>
        <xdr:cNvPr id="55" name="Přímá spojnice 55"/>
        <xdr:cNvSpPr>
          <a:spLocks/>
        </xdr:cNvSpPr>
      </xdr:nvSpPr>
      <xdr:spPr>
        <a:xfrm>
          <a:off x="16725900" y="4333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523875</xdr:colOff>
      <xdr:row>19</xdr:row>
      <xdr:rowOff>9525</xdr:rowOff>
    </xdr:from>
    <xdr:to>
      <xdr:col>23</xdr:col>
      <xdr:colOff>514350</xdr:colOff>
      <xdr:row>19</xdr:row>
      <xdr:rowOff>9525</xdr:rowOff>
    </xdr:to>
    <xdr:sp>
      <xdr:nvSpPr>
        <xdr:cNvPr id="56" name="Přímá spojnice 56"/>
        <xdr:cNvSpPr>
          <a:spLocks/>
        </xdr:cNvSpPr>
      </xdr:nvSpPr>
      <xdr:spPr>
        <a:xfrm>
          <a:off x="14535150" y="4324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23</xdr:col>
      <xdr:colOff>514350</xdr:colOff>
      <xdr:row>19</xdr:row>
      <xdr:rowOff>219075</xdr:rowOff>
    </xdr:to>
    <xdr:sp>
      <xdr:nvSpPr>
        <xdr:cNvPr id="57" name="Přímá spojnice 57"/>
        <xdr:cNvSpPr>
          <a:spLocks/>
        </xdr:cNvSpPr>
      </xdr:nvSpPr>
      <xdr:spPr>
        <a:xfrm>
          <a:off x="15487650" y="4333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1628775</xdr:colOff>
      <xdr:row>19</xdr:row>
      <xdr:rowOff>0</xdr:rowOff>
    </xdr:from>
    <xdr:to>
      <xdr:col>17</xdr:col>
      <xdr:colOff>514350</xdr:colOff>
      <xdr:row>19</xdr:row>
      <xdr:rowOff>0</xdr:rowOff>
    </xdr:to>
    <xdr:sp>
      <xdr:nvSpPr>
        <xdr:cNvPr id="58" name="Přímá spojnice 60"/>
        <xdr:cNvSpPr>
          <a:spLocks/>
        </xdr:cNvSpPr>
      </xdr:nvSpPr>
      <xdr:spPr>
        <a:xfrm>
          <a:off x="10810875" y="43148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1638300</xdr:colOff>
      <xdr:row>19</xdr:row>
      <xdr:rowOff>19050</xdr:rowOff>
    </xdr:from>
    <xdr:to>
      <xdr:col>15</xdr:col>
      <xdr:colOff>1638300</xdr:colOff>
      <xdr:row>20</xdr:row>
      <xdr:rowOff>0</xdr:rowOff>
    </xdr:to>
    <xdr:sp>
      <xdr:nvSpPr>
        <xdr:cNvPr id="59" name="Přímá spojnice 61"/>
        <xdr:cNvSpPr>
          <a:spLocks/>
        </xdr:cNvSpPr>
      </xdr:nvSpPr>
      <xdr:spPr>
        <a:xfrm>
          <a:off x="10820400" y="43338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9"/>
  <sheetViews>
    <sheetView zoomScalePageLayoutView="0" workbookViewId="0" topLeftCell="A34">
      <selection activeCell="E70" sqref="E70"/>
    </sheetView>
  </sheetViews>
  <sheetFormatPr defaultColWidth="9.140625" defaultRowHeight="12.75"/>
  <cols>
    <col min="1" max="1" width="6.421875" style="0" customWidth="1"/>
    <col min="2" max="2" width="7.57421875" style="0" customWidth="1"/>
    <col min="3" max="3" width="42.421875" style="0" customWidth="1"/>
    <col min="4" max="4" width="21.28125" style="0" customWidth="1"/>
    <col min="5" max="5" width="15.28125" style="0" bestFit="1" customWidth="1"/>
    <col min="6" max="6" width="18.00390625" style="0" bestFit="1" customWidth="1"/>
  </cols>
  <sheetData>
    <row r="1" spans="1:4" ht="18" customHeight="1">
      <c r="A1" s="1"/>
      <c r="B1" s="1"/>
      <c r="C1" s="140" t="s">
        <v>55</v>
      </c>
      <c r="D1" s="2"/>
    </row>
    <row r="2" spans="1:4" ht="16.5" thickBot="1">
      <c r="A2" s="5" t="s">
        <v>46</v>
      </c>
      <c r="B2" s="5"/>
      <c r="C2" s="6"/>
      <c r="D2" s="3"/>
    </row>
    <row r="3" spans="1:5" ht="15.75">
      <c r="A3" s="7" t="s">
        <v>3</v>
      </c>
      <c r="B3" s="121" t="s">
        <v>4</v>
      </c>
      <c r="C3" s="122" t="s">
        <v>5</v>
      </c>
      <c r="D3" s="336" t="s">
        <v>93</v>
      </c>
      <c r="E3" s="336" t="s">
        <v>94</v>
      </c>
    </row>
    <row r="4" spans="1:5" ht="16.5" thickBot="1">
      <c r="A4" s="8"/>
      <c r="B4" s="9"/>
      <c r="C4" s="10" t="s">
        <v>6</v>
      </c>
      <c r="D4" s="337">
        <v>2017</v>
      </c>
      <c r="E4" s="337"/>
    </row>
    <row r="5" spans="1:4" ht="17.25" thickTop="1">
      <c r="A5" s="11">
        <v>3311</v>
      </c>
      <c r="B5" s="12">
        <v>5331</v>
      </c>
      <c r="C5" s="13" t="s">
        <v>7</v>
      </c>
      <c r="D5" s="141">
        <v>22814300</v>
      </c>
    </row>
    <row r="6" spans="1:11" ht="16.5">
      <c r="A6" s="11"/>
      <c r="B6" s="12"/>
      <c r="C6" s="13" t="s">
        <v>8</v>
      </c>
      <c r="D6" s="117">
        <v>42511500</v>
      </c>
      <c r="K6" t="s">
        <v>51</v>
      </c>
    </row>
    <row r="7" spans="1:4" ht="16.5">
      <c r="A7" s="11"/>
      <c r="B7" s="12"/>
      <c r="C7" s="13" t="s">
        <v>9</v>
      </c>
      <c r="D7" s="117">
        <v>79255200</v>
      </c>
    </row>
    <row r="8" spans="1:11" ht="16.5">
      <c r="A8" s="11"/>
      <c r="B8" s="12"/>
      <c r="C8" s="13" t="s">
        <v>10</v>
      </c>
      <c r="D8" s="117">
        <v>21260500</v>
      </c>
      <c r="K8" t="s">
        <v>52</v>
      </c>
    </row>
    <row r="9" spans="1:4" ht="16.5">
      <c r="A9" s="11"/>
      <c r="B9" s="12"/>
      <c r="C9" s="13" t="s">
        <v>11</v>
      </c>
      <c r="D9" s="117">
        <v>13310000</v>
      </c>
    </row>
    <row r="10" spans="1:4" ht="16.5">
      <c r="A10" s="11"/>
      <c r="B10" s="12"/>
      <c r="C10" s="13" t="s">
        <v>12</v>
      </c>
      <c r="D10" s="117">
        <v>29948700</v>
      </c>
    </row>
    <row r="11" spans="1:4" ht="16.5">
      <c r="A11" s="11"/>
      <c r="B11" s="12"/>
      <c r="C11" s="13" t="s">
        <v>13</v>
      </c>
      <c r="D11" s="117">
        <v>60032400</v>
      </c>
    </row>
    <row r="12" spans="1:4" ht="16.5">
      <c r="A12" s="11"/>
      <c r="B12" s="12"/>
      <c r="C12" s="13" t="s">
        <v>14</v>
      </c>
      <c r="D12" s="117">
        <v>60761300</v>
      </c>
    </row>
    <row r="13" spans="1:4" ht="16.5">
      <c r="A13" s="11"/>
      <c r="B13" s="12"/>
      <c r="C13" s="13" t="s">
        <v>15</v>
      </c>
      <c r="D13" s="117">
        <v>40271800</v>
      </c>
    </row>
    <row r="14" spans="1:4" ht="16.5">
      <c r="A14" s="11"/>
      <c r="B14" s="12"/>
      <c r="C14" s="14" t="s">
        <v>16</v>
      </c>
      <c r="D14" s="117">
        <v>34590200</v>
      </c>
    </row>
    <row r="15" spans="1:4" ht="16.5">
      <c r="A15" s="15">
        <v>3312</v>
      </c>
      <c r="B15" s="16">
        <v>5331</v>
      </c>
      <c r="C15" s="13" t="s">
        <v>17</v>
      </c>
      <c r="D15" s="117">
        <v>106244700</v>
      </c>
    </row>
    <row r="16" spans="1:4" ht="16.5">
      <c r="A16" s="15">
        <v>3319</v>
      </c>
      <c r="B16" s="16">
        <v>5331</v>
      </c>
      <c r="C16" s="13" t="s">
        <v>18</v>
      </c>
      <c r="D16" s="117">
        <v>23945500</v>
      </c>
    </row>
    <row r="17" spans="1:4" ht="16.5">
      <c r="A17" s="15">
        <v>3319</v>
      </c>
      <c r="B17" s="16">
        <v>5331</v>
      </c>
      <c r="C17" s="13" t="s">
        <v>19</v>
      </c>
      <c r="D17" s="117">
        <v>27184700</v>
      </c>
    </row>
    <row r="18" spans="1:4" ht="16.5">
      <c r="A18" s="15">
        <v>3315</v>
      </c>
      <c r="B18" s="16">
        <v>5331</v>
      </c>
      <c r="C18" s="118" t="s">
        <v>20</v>
      </c>
      <c r="D18" s="142">
        <v>86200400</v>
      </c>
    </row>
    <row r="19" spans="1:5" ht="16.5">
      <c r="A19" s="15">
        <v>3315</v>
      </c>
      <c r="B19" s="16">
        <v>5331</v>
      </c>
      <c r="C19" s="118" t="s">
        <v>21</v>
      </c>
      <c r="D19" s="142">
        <v>66666500</v>
      </c>
      <c r="E19" s="108"/>
    </row>
    <row r="20" spans="1:5" ht="16.5">
      <c r="A20" s="15">
        <v>3315</v>
      </c>
      <c r="B20" s="16">
        <v>5331</v>
      </c>
      <c r="C20" s="13" t="s">
        <v>22</v>
      </c>
      <c r="D20" s="117">
        <v>32253200</v>
      </c>
      <c r="E20" s="88"/>
    </row>
    <row r="21" spans="1:5" ht="17.25" thickBot="1">
      <c r="A21" s="28">
        <v>3314</v>
      </c>
      <c r="B21" s="112">
        <v>5331</v>
      </c>
      <c r="C21" s="14" t="s">
        <v>23</v>
      </c>
      <c r="D21" s="116">
        <v>252374000</v>
      </c>
      <c r="E21" s="88"/>
    </row>
    <row r="22" spans="1:4" ht="17.25" thickBot="1">
      <c r="A22" s="18"/>
      <c r="B22" s="19"/>
      <c r="C22" s="20" t="s">
        <v>24</v>
      </c>
      <c r="D22" s="143">
        <f>SUM(D5:D21)</f>
        <v>999624900</v>
      </c>
    </row>
    <row r="23" spans="1:4" ht="16.5" thickBot="1">
      <c r="A23" s="6" t="s">
        <v>47</v>
      </c>
      <c r="B23" s="6"/>
      <c r="C23" s="21"/>
      <c r="D23" s="123"/>
    </row>
    <row r="24" spans="1:4" ht="16.5">
      <c r="A24" s="22">
        <v>3399</v>
      </c>
      <c r="B24" s="23">
        <v>5229</v>
      </c>
      <c r="C24" s="24" t="s">
        <v>25</v>
      </c>
      <c r="D24" s="319">
        <v>143715000</v>
      </c>
    </row>
    <row r="25" spans="1:5" ht="16.5">
      <c r="A25" s="15"/>
      <c r="B25" s="26"/>
      <c r="C25" s="119" t="s">
        <v>56</v>
      </c>
      <c r="D25" s="120">
        <v>206055000</v>
      </c>
      <c r="E25" s="4"/>
    </row>
    <row r="26" spans="1:4" ht="16.5">
      <c r="A26" s="15">
        <v>3392</v>
      </c>
      <c r="B26" s="26">
        <v>5229</v>
      </c>
      <c r="C26" s="27" t="s">
        <v>0</v>
      </c>
      <c r="D26" s="320">
        <v>10000000</v>
      </c>
    </row>
    <row r="27" spans="1:4" ht="16.5">
      <c r="A27" s="15">
        <v>3319</v>
      </c>
      <c r="B27" s="26">
        <v>5169</v>
      </c>
      <c r="C27" s="27" t="s">
        <v>1</v>
      </c>
      <c r="D27" s="17">
        <v>33578800</v>
      </c>
    </row>
    <row r="28" spans="1:5" ht="16.5">
      <c r="A28" s="28">
        <v>2143</v>
      </c>
      <c r="B28" s="29">
        <v>5169</v>
      </c>
      <c r="C28" s="30" t="s">
        <v>2</v>
      </c>
      <c r="D28" s="17">
        <v>86042300</v>
      </c>
      <c r="E28" s="4"/>
    </row>
    <row r="29" spans="1:5" ht="17.25" thickBot="1">
      <c r="A29" s="11"/>
      <c r="B29" s="62"/>
      <c r="C29" s="115"/>
      <c r="D29" s="125"/>
      <c r="E29" s="4"/>
    </row>
    <row r="30" spans="1:4" ht="17.25" thickBot="1">
      <c r="A30" s="31"/>
      <c r="B30" s="32"/>
      <c r="C30" s="33" t="s">
        <v>24</v>
      </c>
      <c r="D30" s="34">
        <f>SUM(D24:D29)</f>
        <v>479391100</v>
      </c>
    </row>
    <row r="31" spans="1:4" s="36" customFormat="1" ht="18.75" thickBot="1">
      <c r="A31" s="35"/>
      <c r="B31" s="35"/>
      <c r="C31" s="37" t="s">
        <v>26</v>
      </c>
      <c r="D31" s="127">
        <f>SUM(D22+D30)</f>
        <v>1479016000</v>
      </c>
    </row>
    <row r="32" spans="1:4" ht="16.5" thickBot="1">
      <c r="A32" s="6" t="s">
        <v>48</v>
      </c>
      <c r="B32" s="6"/>
      <c r="C32" s="6"/>
      <c r="D32" s="128"/>
    </row>
    <row r="33" spans="1:4" ht="15.75">
      <c r="A33" s="22">
        <v>3314</v>
      </c>
      <c r="B33" s="38" t="s">
        <v>27</v>
      </c>
      <c r="C33" s="39" t="s">
        <v>28</v>
      </c>
      <c r="D33" s="25">
        <v>1004100</v>
      </c>
    </row>
    <row r="34" spans="1:4" ht="15.75">
      <c r="A34" s="15">
        <v>3322</v>
      </c>
      <c r="B34" s="40">
        <v>5229</v>
      </c>
      <c r="C34" s="41" t="s">
        <v>29</v>
      </c>
      <c r="D34" s="135">
        <v>64800</v>
      </c>
    </row>
    <row r="35" spans="1:4" ht="15.75">
      <c r="A35" s="28"/>
      <c r="B35" s="42"/>
      <c r="C35" s="43" t="s">
        <v>30</v>
      </c>
      <c r="D35" s="136">
        <v>32400</v>
      </c>
    </row>
    <row r="36" spans="1:4" ht="15.75">
      <c r="A36" s="28"/>
      <c r="B36" s="42"/>
      <c r="C36" s="43" t="s">
        <v>31</v>
      </c>
      <c r="D36" s="136">
        <v>35900</v>
      </c>
    </row>
    <row r="37" spans="1:4" ht="15.75">
      <c r="A37" s="28"/>
      <c r="B37" s="42"/>
      <c r="C37" s="43" t="s">
        <v>32</v>
      </c>
      <c r="D37" s="136">
        <v>61100</v>
      </c>
    </row>
    <row r="38" spans="1:4" ht="15.75">
      <c r="A38" s="28"/>
      <c r="B38" s="42"/>
      <c r="C38" s="43" t="s">
        <v>33</v>
      </c>
      <c r="D38" s="136">
        <v>6200</v>
      </c>
    </row>
    <row r="39" spans="1:4" ht="15.75">
      <c r="A39" s="28"/>
      <c r="B39" s="42"/>
      <c r="C39" s="43" t="s">
        <v>34</v>
      </c>
      <c r="D39" s="136">
        <v>82400</v>
      </c>
    </row>
    <row r="40" spans="1:4" ht="15.75">
      <c r="A40" s="28"/>
      <c r="B40" s="42"/>
      <c r="C40" s="43" t="s">
        <v>35</v>
      </c>
      <c r="D40" s="136">
        <v>32400</v>
      </c>
    </row>
    <row r="41" spans="1:4" ht="15.75">
      <c r="A41" s="28"/>
      <c r="B41" s="42"/>
      <c r="C41" s="43" t="s">
        <v>36</v>
      </c>
      <c r="D41" s="136">
        <v>19300</v>
      </c>
    </row>
    <row r="42" spans="1:4" ht="16.5" customHeight="1" thickBot="1">
      <c r="A42" s="44"/>
      <c r="B42" s="45"/>
      <c r="C42" s="46" t="s">
        <v>37</v>
      </c>
      <c r="D42" s="137">
        <v>10600</v>
      </c>
    </row>
    <row r="43" spans="1:4" ht="16.5" thickBot="1">
      <c r="A43" s="31"/>
      <c r="B43" s="32"/>
      <c r="C43" s="106" t="s">
        <v>24</v>
      </c>
      <c r="D43" s="34">
        <f>SUM(D33:D42)</f>
        <v>1349200</v>
      </c>
    </row>
    <row r="44" spans="1:4" s="36" customFormat="1" ht="16.5" thickBot="1">
      <c r="A44" s="49" t="s">
        <v>49</v>
      </c>
      <c r="B44" s="49"/>
      <c r="C44" s="50"/>
      <c r="D44" s="129"/>
    </row>
    <row r="45" spans="1:4" ht="16.5">
      <c r="A45" s="22">
        <v>3322</v>
      </c>
      <c r="B45" s="23">
        <v>5229</v>
      </c>
      <c r="C45" s="89" t="s">
        <v>45</v>
      </c>
      <c r="D45" s="25">
        <v>60000000</v>
      </c>
    </row>
    <row r="46" spans="1:4" ht="15.75">
      <c r="A46" s="52">
        <v>3399</v>
      </c>
      <c r="B46" s="53">
        <v>5229</v>
      </c>
      <c r="C46" s="53" t="s">
        <v>38</v>
      </c>
      <c r="D46" s="124">
        <v>0</v>
      </c>
    </row>
    <row r="47" spans="1:4" ht="16.5">
      <c r="A47" s="28">
        <v>3322</v>
      </c>
      <c r="B47" s="29">
        <v>5169</v>
      </c>
      <c r="C47" s="90" t="s">
        <v>39</v>
      </c>
      <c r="D47" s="17">
        <v>5000000</v>
      </c>
    </row>
    <row r="48" spans="1:4" ht="16.5" thickBot="1">
      <c r="A48" s="58">
        <v>3329</v>
      </c>
      <c r="B48" s="91">
        <v>5169</v>
      </c>
      <c r="C48" s="92" t="s">
        <v>40</v>
      </c>
      <c r="D48" s="130">
        <v>3000000</v>
      </c>
    </row>
    <row r="49" spans="1:4" ht="17.25" thickBot="1">
      <c r="A49" s="31"/>
      <c r="B49" s="32"/>
      <c r="C49" s="107" t="s">
        <v>24</v>
      </c>
      <c r="D49" s="131">
        <f>SUM(D45:D48)</f>
        <v>68000000</v>
      </c>
    </row>
    <row r="50" spans="1:4" s="36" customFormat="1" ht="15.75" customHeight="1" thickBot="1">
      <c r="A50" s="49" t="s">
        <v>50</v>
      </c>
      <c r="B50" s="49"/>
      <c r="C50" s="49"/>
      <c r="D50" s="126"/>
    </row>
    <row r="51" spans="1:6" s="36" customFormat="1" ht="18.75" thickBot="1">
      <c r="A51" s="54">
        <v>3399</v>
      </c>
      <c r="B51" s="55">
        <v>5171</v>
      </c>
      <c r="C51" s="93" t="s">
        <v>42</v>
      </c>
      <c r="D51" s="59">
        <v>34000000</v>
      </c>
      <c r="E51" s="338">
        <v>20000000</v>
      </c>
      <c r="F51" s="59">
        <f>SUM(D51:E51)</f>
        <v>54000000</v>
      </c>
    </row>
    <row r="52" spans="1:4" s="36" customFormat="1" ht="16.5" thickBot="1">
      <c r="A52" s="49" t="s">
        <v>53</v>
      </c>
      <c r="B52" s="49"/>
      <c r="C52" s="49"/>
      <c r="D52" s="126"/>
    </row>
    <row r="53" spans="1:4" s="36" customFormat="1" ht="18.75" thickBot="1">
      <c r="A53" s="54">
        <v>3429</v>
      </c>
      <c r="B53" s="60">
        <v>5222</v>
      </c>
      <c r="C53" s="61" t="s">
        <v>43</v>
      </c>
      <c r="D53" s="138">
        <v>19000000</v>
      </c>
    </row>
    <row r="54" spans="1:4" ht="17.25" thickBot="1">
      <c r="A54" s="56" t="s">
        <v>54</v>
      </c>
      <c r="B54" s="56"/>
      <c r="C54" s="57"/>
      <c r="D54" s="132"/>
    </row>
    <row r="55" spans="1:4" ht="18.75" thickBot="1">
      <c r="A55" s="94">
        <v>3322</v>
      </c>
      <c r="B55" s="95"/>
      <c r="C55" s="110" t="s">
        <v>41</v>
      </c>
      <c r="D55" s="111">
        <v>20408100</v>
      </c>
    </row>
    <row r="56" spans="1:6" ht="21" thickBot="1">
      <c r="A56" s="62"/>
      <c r="B56" s="62"/>
      <c r="C56" s="96" t="s">
        <v>44</v>
      </c>
      <c r="D56" s="139">
        <f>SUM(D31+D43+D49+D51+D53+D55)</f>
        <v>1621773300</v>
      </c>
      <c r="E56" s="339">
        <f>SUM(E5:E55)</f>
        <v>20000000</v>
      </c>
      <c r="F56" s="139">
        <f>SUM(D56:E56)</f>
        <v>1641773300</v>
      </c>
    </row>
    <row r="57" spans="1:4" ht="15.75">
      <c r="A57" s="6"/>
      <c r="B57" s="6"/>
      <c r="C57" s="6"/>
      <c r="D57" s="133"/>
    </row>
    <row r="58" spans="1:4" ht="18">
      <c r="A58" s="6"/>
      <c r="B58" s="6"/>
      <c r="C58" s="113"/>
      <c r="D58" s="133"/>
    </row>
    <row r="59" spans="1:4" ht="18.75">
      <c r="A59" s="64"/>
      <c r="B59" s="313" t="s">
        <v>95</v>
      </c>
      <c r="C59" s="114"/>
      <c r="D59" s="134"/>
    </row>
    <row r="60" spans="1:4" ht="18">
      <c r="A60" s="64"/>
      <c r="B60" s="316" t="s">
        <v>88</v>
      </c>
      <c r="C60" s="97"/>
      <c r="D60" s="98"/>
    </row>
    <row r="61" spans="1:4" ht="18">
      <c r="A61" s="64"/>
      <c r="B61" s="318" t="s">
        <v>89</v>
      </c>
      <c r="C61" s="109"/>
      <c r="D61" s="98"/>
    </row>
    <row r="62" spans="1:4" ht="18">
      <c r="A62" s="64"/>
      <c r="B62" s="64"/>
      <c r="C62" s="109"/>
      <c r="D62" s="98"/>
    </row>
    <row r="63" spans="1:4" ht="18">
      <c r="A63" s="64"/>
      <c r="B63" s="64"/>
      <c r="C63" s="97"/>
      <c r="D63" s="98"/>
    </row>
    <row r="64" spans="1:4" ht="18">
      <c r="A64" s="64"/>
      <c r="B64" s="64"/>
      <c r="C64" s="99"/>
      <c r="D64" s="98"/>
    </row>
    <row r="65" spans="1:4" ht="18">
      <c r="A65" s="64"/>
      <c r="B65" s="64"/>
      <c r="C65" s="97"/>
      <c r="D65" s="98"/>
    </row>
    <row r="66" spans="1:4" ht="18">
      <c r="A66" s="64"/>
      <c r="B66" s="64"/>
      <c r="C66" s="99"/>
      <c r="D66" s="98"/>
    </row>
    <row r="67" spans="1:4" ht="18">
      <c r="A67" s="64"/>
      <c r="B67" s="64"/>
      <c r="C67" s="99"/>
      <c r="D67" s="98"/>
    </row>
    <row r="68" spans="1:4" ht="18">
      <c r="A68" s="64"/>
      <c r="B68" s="64"/>
      <c r="C68" s="99"/>
      <c r="D68" s="98"/>
    </row>
    <row r="69" spans="1:4" ht="18">
      <c r="A69" s="64"/>
      <c r="B69" s="64"/>
      <c r="C69" s="99"/>
      <c r="D69" s="98"/>
    </row>
    <row r="70" spans="1:4" ht="18">
      <c r="A70" s="64"/>
      <c r="B70" s="64"/>
      <c r="C70" s="99"/>
      <c r="D70" s="98"/>
    </row>
    <row r="71" spans="1:4" ht="18">
      <c r="A71" s="64"/>
      <c r="B71" s="64"/>
      <c r="C71" s="99"/>
      <c r="D71" s="98"/>
    </row>
    <row r="72" spans="1:4" ht="18">
      <c r="A72" s="64"/>
      <c r="B72" s="64"/>
      <c r="C72" s="99"/>
      <c r="D72" s="98"/>
    </row>
    <row r="73" spans="1:4" ht="18">
      <c r="A73" s="64"/>
      <c r="B73" s="64"/>
      <c r="C73" s="99"/>
      <c r="D73" s="98"/>
    </row>
    <row r="74" spans="1:4" ht="18">
      <c r="A74" s="64"/>
      <c r="B74" s="64"/>
      <c r="C74" s="99"/>
      <c r="D74" s="98"/>
    </row>
    <row r="75" spans="1:4" ht="18">
      <c r="A75" s="64"/>
      <c r="B75" s="64"/>
      <c r="C75" s="100"/>
      <c r="D75" s="98"/>
    </row>
    <row r="76" spans="1:4" ht="18">
      <c r="A76" s="66"/>
      <c r="B76" s="67"/>
      <c r="C76" s="100"/>
      <c r="D76" s="101"/>
    </row>
    <row r="77" spans="1:4" ht="18">
      <c r="A77" s="66"/>
      <c r="B77" s="67"/>
      <c r="C77" s="100"/>
      <c r="D77" s="102"/>
    </row>
    <row r="78" spans="1:4" ht="15.75">
      <c r="A78" s="70"/>
      <c r="B78" s="70"/>
      <c r="C78" s="65"/>
      <c r="D78" s="71"/>
    </row>
    <row r="79" spans="1:4" ht="15.75">
      <c r="A79" s="70"/>
      <c r="B79" s="67"/>
      <c r="C79" s="65"/>
      <c r="D79" s="72"/>
    </row>
    <row r="80" spans="1:4" ht="15.75">
      <c r="A80" s="70"/>
      <c r="B80" s="67"/>
      <c r="C80" s="65"/>
      <c r="D80" s="72"/>
    </row>
    <row r="81" spans="1:4" ht="15.75">
      <c r="A81" s="70"/>
      <c r="B81" s="67"/>
      <c r="C81" s="65"/>
      <c r="D81" s="73"/>
    </row>
    <row r="82" spans="1:4" ht="15.75">
      <c r="A82" s="70"/>
      <c r="B82" s="67"/>
      <c r="C82" s="65"/>
      <c r="D82" s="73"/>
    </row>
    <row r="83" spans="1:4" ht="15.75">
      <c r="A83" s="70"/>
      <c r="B83" s="67"/>
      <c r="C83" s="65"/>
      <c r="D83" s="74"/>
    </row>
    <row r="84" spans="1:4" ht="15.75">
      <c r="A84" s="64"/>
      <c r="B84" s="64"/>
      <c r="C84" s="65"/>
      <c r="D84" s="68"/>
    </row>
    <row r="85" spans="1:4" ht="15.75">
      <c r="A85" s="66"/>
      <c r="B85" s="67"/>
      <c r="C85" s="6"/>
      <c r="D85" s="75"/>
    </row>
    <row r="86" spans="1:4" ht="15.75">
      <c r="A86" s="70"/>
      <c r="B86" s="67"/>
      <c r="C86" s="76"/>
      <c r="D86" s="69"/>
    </row>
    <row r="87" spans="1:4" ht="15.75">
      <c r="A87" s="70"/>
      <c r="B87" s="67"/>
      <c r="C87" s="76"/>
      <c r="D87" s="69"/>
    </row>
    <row r="88" spans="1:4" ht="15.75">
      <c r="A88" s="70"/>
      <c r="B88" s="67"/>
      <c r="C88" s="66"/>
      <c r="D88" s="77"/>
    </row>
    <row r="89" spans="1:4" ht="16.5">
      <c r="A89" s="70"/>
      <c r="B89" s="67"/>
      <c r="C89" s="78"/>
      <c r="D89" s="77"/>
    </row>
    <row r="90" spans="1:4" ht="16.5">
      <c r="A90" s="70"/>
      <c r="B90" s="67"/>
      <c r="C90" s="79"/>
      <c r="D90" s="80"/>
    </row>
    <row r="91" spans="1:4" ht="16.5">
      <c r="A91" s="70"/>
      <c r="B91" s="67"/>
      <c r="C91" s="79"/>
      <c r="D91" s="80"/>
    </row>
    <row r="92" spans="1:4" ht="16.5">
      <c r="A92" s="70"/>
      <c r="B92" s="67"/>
      <c r="C92" s="78"/>
      <c r="D92" s="77"/>
    </row>
    <row r="93" spans="1:4" ht="16.5">
      <c r="A93" s="70"/>
      <c r="B93" s="67"/>
      <c r="C93" s="78"/>
      <c r="D93" s="77"/>
    </row>
    <row r="94" spans="1:4" ht="16.5">
      <c r="A94" s="70"/>
      <c r="B94" s="67"/>
      <c r="C94" s="78"/>
      <c r="D94" s="77"/>
    </row>
    <row r="95" spans="1:4" ht="16.5">
      <c r="A95" s="70"/>
      <c r="B95" s="67"/>
      <c r="C95" s="78"/>
      <c r="D95" s="77"/>
    </row>
    <row r="96" spans="1:4" ht="16.5">
      <c r="A96" s="70"/>
      <c r="B96" s="67"/>
      <c r="C96" s="79"/>
      <c r="D96" s="80"/>
    </row>
    <row r="97" spans="1:4" ht="16.5">
      <c r="A97" s="70"/>
      <c r="B97" s="70"/>
      <c r="C97" s="79"/>
      <c r="D97" s="81"/>
    </row>
    <row r="98" spans="1:4" ht="16.5">
      <c r="A98" s="70"/>
      <c r="B98" s="67"/>
      <c r="C98" s="78"/>
      <c r="D98" s="81"/>
    </row>
    <row r="99" spans="1:4" ht="16.5">
      <c r="A99" s="70"/>
      <c r="B99" s="67"/>
      <c r="C99" s="78"/>
      <c r="D99" s="81"/>
    </row>
    <row r="100" spans="1:4" ht="16.5">
      <c r="A100" s="70"/>
      <c r="B100" s="67"/>
      <c r="C100" s="78"/>
      <c r="D100" s="81"/>
    </row>
    <row r="101" spans="1:4" ht="16.5">
      <c r="A101" s="70"/>
      <c r="B101" s="67"/>
      <c r="C101" s="79"/>
      <c r="D101" s="82"/>
    </row>
    <row r="102" spans="1:4" ht="16.5">
      <c r="A102" s="70"/>
      <c r="B102" s="83"/>
      <c r="C102" s="79"/>
      <c r="D102" s="82"/>
    </row>
    <row r="103" spans="1:4" ht="16.5">
      <c r="A103" s="70"/>
      <c r="B103" s="67"/>
      <c r="C103" s="78"/>
      <c r="D103" s="81"/>
    </row>
    <row r="104" spans="1:4" ht="16.5">
      <c r="A104" s="70"/>
      <c r="B104" s="67"/>
      <c r="C104" s="78"/>
      <c r="D104" s="81"/>
    </row>
    <row r="105" spans="1:4" ht="16.5">
      <c r="A105" s="70"/>
      <c r="B105" s="67"/>
      <c r="C105" s="79"/>
      <c r="D105" s="82"/>
    </row>
    <row r="106" spans="1:4" ht="16.5">
      <c r="A106" s="70"/>
      <c r="B106" s="83"/>
      <c r="C106" s="79"/>
      <c r="D106" s="84"/>
    </row>
    <row r="107" spans="1:4" ht="16.5">
      <c r="A107" s="70"/>
      <c r="B107" s="67"/>
      <c r="C107" s="78"/>
      <c r="D107" s="81"/>
    </row>
    <row r="108" spans="1:4" ht="16.5">
      <c r="A108" s="70"/>
      <c r="B108" s="67"/>
      <c r="C108" s="78"/>
      <c r="D108" s="81"/>
    </row>
    <row r="109" spans="1:4" ht="16.5">
      <c r="A109" s="70"/>
      <c r="B109" s="67"/>
      <c r="C109" s="78"/>
      <c r="D109" s="81"/>
    </row>
    <row r="110" spans="1:4" ht="16.5">
      <c r="A110" s="70"/>
      <c r="B110" s="67"/>
      <c r="C110" s="78"/>
      <c r="D110" s="81"/>
    </row>
    <row r="111" spans="1:4" ht="16.5">
      <c r="A111" s="62"/>
      <c r="B111" s="85"/>
      <c r="C111" s="79"/>
      <c r="D111" s="82"/>
    </row>
    <row r="112" spans="1:4" ht="16.5">
      <c r="A112" s="70"/>
      <c r="B112" s="70"/>
      <c r="C112" s="79"/>
      <c r="D112" s="81"/>
    </row>
    <row r="113" spans="1:4" ht="16.5">
      <c r="A113" s="62"/>
      <c r="B113" s="85"/>
      <c r="C113" s="78"/>
      <c r="D113" s="81"/>
    </row>
    <row r="114" spans="1:4" ht="16.5">
      <c r="A114" s="62"/>
      <c r="B114" s="85"/>
      <c r="C114" s="78"/>
      <c r="D114" s="81"/>
    </row>
    <row r="115" spans="1:4" ht="16.5">
      <c r="A115" s="62"/>
      <c r="B115" s="85"/>
      <c r="C115" s="78"/>
      <c r="D115" s="81"/>
    </row>
    <row r="116" spans="1:4" ht="16.5">
      <c r="A116" s="62"/>
      <c r="B116" s="85"/>
      <c r="C116" s="78"/>
      <c r="D116" s="81"/>
    </row>
    <row r="117" spans="1:4" ht="16.5">
      <c r="A117" s="62"/>
      <c r="B117" s="85"/>
      <c r="C117" s="78"/>
      <c r="D117" s="81"/>
    </row>
    <row r="118" spans="1:4" ht="16.5">
      <c r="A118" s="62"/>
      <c r="B118" s="85"/>
      <c r="C118" s="78"/>
      <c r="D118" s="81"/>
    </row>
    <row r="119" spans="1:4" ht="16.5">
      <c r="A119" s="62"/>
      <c r="B119" s="85"/>
      <c r="C119" s="78"/>
      <c r="D119" s="81"/>
    </row>
    <row r="120" spans="1:4" ht="16.5">
      <c r="A120" s="62"/>
      <c r="B120" s="85"/>
      <c r="C120" s="78"/>
      <c r="D120" s="81"/>
    </row>
    <row r="121" spans="1:4" ht="16.5">
      <c r="A121" s="62"/>
      <c r="B121" s="85"/>
      <c r="C121" s="78"/>
      <c r="D121" s="81"/>
    </row>
    <row r="122" spans="1:4" ht="16.5">
      <c r="A122" s="62"/>
      <c r="B122" s="62"/>
      <c r="C122" s="79"/>
      <c r="D122" s="84"/>
    </row>
    <row r="123" spans="1:4" ht="16.5">
      <c r="A123" s="70"/>
      <c r="B123" s="70"/>
      <c r="C123" s="79"/>
      <c r="D123" s="81"/>
    </row>
    <row r="124" spans="1:4" ht="16.5">
      <c r="A124" s="62"/>
      <c r="B124" s="85"/>
      <c r="C124" s="78"/>
      <c r="D124" s="81"/>
    </row>
    <row r="125" spans="1:4" ht="16.5">
      <c r="A125" s="62"/>
      <c r="B125" s="85"/>
      <c r="C125" s="78"/>
      <c r="D125" s="81"/>
    </row>
    <row r="126" spans="1:4" ht="16.5">
      <c r="A126" s="62"/>
      <c r="B126" s="85"/>
      <c r="C126" s="79"/>
      <c r="D126" s="84"/>
    </row>
    <row r="127" spans="1:4" ht="15.75">
      <c r="A127" s="70"/>
      <c r="B127" s="83"/>
      <c r="C127" s="86"/>
      <c r="D127" s="81"/>
    </row>
    <row r="128" spans="1:4" ht="15.75">
      <c r="A128" s="62"/>
      <c r="B128" s="85"/>
      <c r="C128" s="87"/>
      <c r="D128" s="47"/>
    </row>
    <row r="129" spans="1:4" ht="15.75">
      <c r="A129" s="62"/>
      <c r="B129" s="85"/>
      <c r="C129" s="66"/>
      <c r="D129" s="84"/>
    </row>
    <row r="130" spans="1:4" ht="16.5">
      <c r="A130" s="62"/>
      <c r="B130" s="85"/>
      <c r="C130" s="79"/>
      <c r="D130" s="84"/>
    </row>
    <row r="131" spans="1:4" ht="15.75">
      <c r="A131" s="70"/>
      <c r="B131" s="70"/>
      <c r="C131" s="86"/>
      <c r="D131" s="81"/>
    </row>
    <row r="132" spans="1:4" ht="15.75">
      <c r="A132" s="62"/>
      <c r="B132" s="85"/>
      <c r="C132" s="62"/>
      <c r="D132" s="81"/>
    </row>
    <row r="133" spans="1:4" ht="15.75">
      <c r="A133" s="62"/>
      <c r="B133" s="85"/>
      <c r="C133" s="62"/>
      <c r="D133" s="81"/>
    </row>
    <row r="134" spans="1:4" ht="15.75">
      <c r="A134" s="62"/>
      <c r="B134" s="85"/>
      <c r="C134" s="62"/>
      <c r="D134" s="81"/>
    </row>
    <row r="135" spans="1:4" ht="15.75">
      <c r="A135" s="62"/>
      <c r="B135" s="62"/>
      <c r="C135" s="86"/>
      <c r="D135" s="84"/>
    </row>
    <row r="136" spans="1:4" ht="15.75">
      <c r="A136" s="70"/>
      <c r="B136" s="70"/>
      <c r="C136" s="86"/>
      <c r="D136" s="81"/>
    </row>
    <row r="137" spans="1:4" ht="15.75">
      <c r="A137" s="70"/>
      <c r="B137" s="70"/>
      <c r="C137" s="86"/>
      <c r="D137" s="81"/>
    </row>
    <row r="138" spans="1:4" ht="15.75">
      <c r="A138" s="62"/>
      <c r="B138" s="62"/>
      <c r="C138" s="62"/>
      <c r="D138" s="81"/>
    </row>
    <row r="139" spans="1:4" ht="15.75">
      <c r="A139" s="62"/>
      <c r="B139" s="62"/>
      <c r="C139" s="62"/>
      <c r="D139" s="81"/>
    </row>
    <row r="140" spans="1:4" ht="15.75">
      <c r="A140" s="62"/>
      <c r="B140" s="85"/>
      <c r="C140" s="62"/>
      <c r="D140" s="81"/>
    </row>
    <row r="141" spans="1:4" ht="15.75">
      <c r="A141" s="62"/>
      <c r="B141" s="62"/>
      <c r="C141" s="86"/>
      <c r="D141" s="84"/>
    </row>
    <row r="142" spans="1:4" ht="15.75">
      <c r="A142" s="62"/>
      <c r="B142" s="62"/>
      <c r="C142" s="86"/>
      <c r="D142" s="81"/>
    </row>
    <row r="143" spans="1:4" s="36" customFormat="1" ht="18">
      <c r="A143" s="103"/>
      <c r="B143" s="103"/>
      <c r="C143" s="104"/>
      <c r="D143" s="105"/>
    </row>
    <row r="144" spans="1:4" ht="12.75">
      <c r="A144" s="48"/>
      <c r="B144" s="48"/>
      <c r="C144" s="48"/>
      <c r="D144" s="48"/>
    </row>
    <row r="145" spans="1:4" ht="12.75">
      <c r="A145" s="48"/>
      <c r="B145" s="48"/>
      <c r="C145" s="48"/>
      <c r="D145" s="48"/>
    </row>
    <row r="146" spans="1:4" ht="12.75">
      <c r="A146" s="48"/>
      <c r="B146" s="48"/>
      <c r="C146" s="48"/>
      <c r="D146" s="48"/>
    </row>
    <row r="147" spans="1:4" ht="12.75">
      <c r="A147" s="48"/>
      <c r="B147" s="48"/>
      <c r="C147" s="48"/>
      <c r="D147" s="48"/>
    </row>
    <row r="148" spans="1:4" ht="12.75">
      <c r="A148" s="48"/>
      <c r="B148" s="48"/>
      <c r="C148" s="48"/>
      <c r="D148" s="48"/>
    </row>
    <row r="149" spans="1:4" ht="12.75">
      <c r="A149" s="48"/>
      <c r="B149" s="48"/>
      <c r="C149" s="48"/>
      <c r="D149" s="48"/>
    </row>
    <row r="150" spans="1:4" ht="12.75">
      <c r="A150" s="48"/>
      <c r="B150" s="48"/>
      <c r="C150" s="48"/>
      <c r="D150" s="48"/>
    </row>
    <row r="151" spans="1:4" ht="12.75">
      <c r="A151" s="48"/>
      <c r="B151" s="48"/>
      <c r="C151" s="48"/>
      <c r="D151" s="48"/>
    </row>
    <row r="152" spans="1:4" ht="12.75">
      <c r="A152" s="48"/>
      <c r="B152" s="48"/>
      <c r="C152" s="48"/>
      <c r="D152" s="48"/>
    </row>
    <row r="153" spans="1:4" ht="12.75">
      <c r="A153" s="48"/>
      <c r="B153" s="48"/>
      <c r="C153" s="48"/>
      <c r="D153" s="48"/>
    </row>
    <row r="154" spans="1:4" ht="12.75">
      <c r="A154" s="48"/>
      <c r="B154" s="48"/>
      <c r="C154" s="48"/>
      <c r="D154" s="48"/>
    </row>
    <row r="155" spans="1:4" ht="12.75">
      <c r="A155" s="48"/>
      <c r="B155" s="48"/>
      <c r="C155" s="48"/>
      <c r="D155" s="48"/>
    </row>
    <row r="156" spans="1:4" ht="12.75">
      <c r="A156" s="48"/>
      <c r="B156" s="48"/>
      <c r="C156" s="48"/>
      <c r="D156" s="48"/>
    </row>
    <row r="157" spans="1:4" ht="12.75">
      <c r="A157" s="48"/>
      <c r="B157" s="48"/>
      <c r="C157" s="48"/>
      <c r="D157" s="48"/>
    </row>
    <row r="158" spans="1:4" ht="12.75">
      <c r="A158" s="48"/>
      <c r="B158" s="48"/>
      <c r="C158" s="48"/>
      <c r="D158" s="48"/>
    </row>
    <row r="159" spans="1:4" ht="12.75">
      <c r="A159" s="48"/>
      <c r="B159" s="48"/>
      <c r="C159" s="48"/>
      <c r="D159" s="48"/>
    </row>
    <row r="160" spans="1:4" ht="12.75">
      <c r="A160" s="48"/>
      <c r="B160" s="48"/>
      <c r="C160" s="48"/>
      <c r="D160" s="48"/>
    </row>
    <row r="161" spans="1:4" ht="12.75">
      <c r="A161" s="48"/>
      <c r="B161" s="48"/>
      <c r="C161" s="48"/>
      <c r="D161" s="48"/>
    </row>
    <row r="162" spans="1:4" ht="12.75">
      <c r="A162" s="48"/>
      <c r="B162" s="48"/>
      <c r="C162" s="48"/>
      <c r="D162" s="48"/>
    </row>
    <row r="163" spans="1:4" ht="12.75">
      <c r="A163" s="48"/>
      <c r="B163" s="48"/>
      <c r="C163" s="48"/>
      <c r="D163" s="48"/>
    </row>
    <row r="164" spans="1:4" ht="12.75">
      <c r="A164" s="48"/>
      <c r="B164" s="48"/>
      <c r="C164" s="48"/>
      <c r="D164" s="48"/>
    </row>
    <row r="165" spans="1:4" ht="12.75">
      <c r="A165" s="48"/>
      <c r="B165" s="48"/>
      <c r="C165" s="48"/>
      <c r="D165" s="48"/>
    </row>
    <row r="166" spans="1:4" ht="12.75">
      <c r="A166" s="48"/>
      <c r="B166" s="48"/>
      <c r="C166" s="48"/>
      <c r="D166" s="48"/>
    </row>
    <row r="167" spans="1:4" ht="12.75">
      <c r="A167" s="48"/>
      <c r="B167" s="48"/>
      <c r="C167" s="48"/>
      <c r="D167" s="48"/>
    </row>
    <row r="168" spans="1:4" ht="12.75">
      <c r="A168" s="48"/>
      <c r="B168" s="48"/>
      <c r="C168" s="48"/>
      <c r="D168" s="48"/>
    </row>
    <row r="169" spans="1:4" ht="12.75">
      <c r="A169" s="48"/>
      <c r="B169" s="48"/>
      <c r="C169" s="48"/>
      <c r="D169" s="48"/>
    </row>
    <row r="170" spans="1:4" ht="12.75">
      <c r="A170" s="48"/>
      <c r="B170" s="48"/>
      <c r="C170" s="48"/>
      <c r="D170" s="48"/>
    </row>
    <row r="171" spans="1:4" ht="12.75">
      <c r="A171" s="48"/>
      <c r="B171" s="48"/>
      <c r="C171" s="48"/>
      <c r="D171" s="48"/>
    </row>
    <row r="172" spans="1:4" ht="12.75">
      <c r="A172" s="48"/>
      <c r="B172" s="48"/>
      <c r="C172" s="48"/>
      <c r="D172" s="48"/>
    </row>
    <row r="173" spans="1:4" ht="12.75">
      <c r="A173" s="48"/>
      <c r="B173" s="48"/>
      <c r="C173" s="48"/>
      <c r="D173" s="48"/>
    </row>
    <row r="174" spans="1:4" ht="12.75">
      <c r="A174" s="48"/>
      <c r="B174" s="48"/>
      <c r="C174" s="48"/>
      <c r="D174" s="48"/>
    </row>
    <row r="175" spans="1:4" ht="12.75">
      <c r="A175" s="48"/>
      <c r="B175" s="48"/>
      <c r="C175" s="48"/>
      <c r="D175" s="48"/>
    </row>
    <row r="176" spans="1:4" ht="12.75">
      <c r="A176" s="48"/>
      <c r="B176" s="48"/>
      <c r="C176" s="48"/>
      <c r="D176" s="48"/>
    </row>
    <row r="177" spans="1:4" ht="12.75">
      <c r="A177" s="48"/>
      <c r="B177" s="48"/>
      <c r="C177" s="48"/>
      <c r="D177" s="48"/>
    </row>
    <row r="178" spans="1:4" ht="12.75">
      <c r="A178" s="48"/>
      <c r="B178" s="48"/>
      <c r="C178" s="48"/>
      <c r="D178" s="48"/>
    </row>
    <row r="179" spans="1:4" ht="12.75">
      <c r="A179" s="48"/>
      <c r="B179" s="48"/>
      <c r="C179" s="48"/>
      <c r="D179" s="48"/>
    </row>
    <row r="180" spans="1:4" ht="12.75">
      <c r="A180" s="48"/>
      <c r="B180" s="48"/>
      <c r="C180" s="48"/>
      <c r="D180" s="48"/>
    </row>
    <row r="181" spans="1:4" ht="12.75">
      <c r="A181" s="48"/>
      <c r="B181" s="48"/>
      <c r="C181" s="48"/>
      <c r="D181" s="48"/>
    </row>
    <row r="182" spans="1:4" ht="12.75">
      <c r="A182" s="48"/>
      <c r="B182" s="48"/>
      <c r="C182" s="48"/>
      <c r="D182" s="48"/>
    </row>
    <row r="183" spans="1:4" ht="12.75">
      <c r="A183" s="48"/>
      <c r="B183" s="48"/>
      <c r="C183" s="48"/>
      <c r="D183" s="48"/>
    </row>
    <row r="184" spans="1:4" ht="12.75">
      <c r="A184" s="48"/>
      <c r="B184" s="48"/>
      <c r="C184" s="48"/>
      <c r="D184" s="48"/>
    </row>
    <row r="185" spans="1:4" ht="12.75">
      <c r="A185" s="48"/>
      <c r="B185" s="48"/>
      <c r="C185" s="48"/>
      <c r="D185" s="48"/>
    </row>
    <row r="186" spans="1:4" ht="12.75">
      <c r="A186" s="48"/>
      <c r="B186" s="48"/>
      <c r="C186" s="48"/>
      <c r="D186" s="48"/>
    </row>
    <row r="187" spans="1:4" ht="12.75">
      <c r="A187" s="48"/>
      <c r="B187" s="48"/>
      <c r="C187" s="48"/>
      <c r="D187" s="48"/>
    </row>
    <row r="188" spans="1:4" ht="12.75">
      <c r="A188" s="48"/>
      <c r="B188" s="48"/>
      <c r="C188" s="48"/>
      <c r="D188" s="48"/>
    </row>
    <row r="189" spans="1:4" ht="12.75">
      <c r="A189" s="48"/>
      <c r="B189" s="48"/>
      <c r="C189" s="48"/>
      <c r="D189" s="48"/>
    </row>
    <row r="190" spans="1:4" ht="12.75">
      <c r="A190" s="48"/>
      <c r="B190" s="48"/>
      <c r="C190" s="48"/>
      <c r="D190" s="48"/>
    </row>
    <row r="191" spans="1:4" ht="12.75">
      <c r="A191" s="48"/>
      <c r="B191" s="48"/>
      <c r="C191" s="48"/>
      <c r="D191" s="48"/>
    </row>
    <row r="192" spans="1:4" ht="12.75">
      <c r="A192" s="48"/>
      <c r="B192" s="48"/>
      <c r="C192" s="48"/>
      <c r="D192" s="48"/>
    </row>
    <row r="193" spans="1:4" ht="12.75">
      <c r="A193" s="48"/>
      <c r="B193" s="48"/>
      <c r="C193" s="48"/>
      <c r="D193" s="48"/>
    </row>
    <row r="194" spans="1:4" ht="12.75">
      <c r="A194" s="48"/>
      <c r="B194" s="48"/>
      <c r="C194" s="48"/>
      <c r="D194" s="48"/>
    </row>
    <row r="195" spans="1:4" ht="12.75">
      <c r="A195" s="48"/>
      <c r="B195" s="48"/>
      <c r="C195" s="48"/>
      <c r="D195" s="48"/>
    </row>
    <row r="196" spans="1:4" ht="12.75">
      <c r="A196" s="48"/>
      <c r="B196" s="48"/>
      <c r="C196" s="48"/>
      <c r="D196" s="48"/>
    </row>
    <row r="197" spans="1:4" ht="12.75">
      <c r="A197" s="48"/>
      <c r="B197" s="48"/>
      <c r="C197" s="48"/>
      <c r="D197" s="48"/>
    </row>
    <row r="198" spans="1:4" ht="12.75">
      <c r="A198" s="48"/>
      <c r="B198" s="48"/>
      <c r="C198" s="48"/>
      <c r="D198" s="48"/>
    </row>
    <row r="199" spans="1:4" ht="12.75">
      <c r="A199" s="48"/>
      <c r="B199" s="48"/>
      <c r="C199" s="48"/>
      <c r="D199" s="48"/>
    </row>
    <row r="200" spans="1:4" ht="12.75">
      <c r="A200" s="48"/>
      <c r="B200" s="48"/>
      <c r="C200" s="48"/>
      <c r="D200" s="48"/>
    </row>
    <row r="201" spans="1:4" ht="12.75">
      <c r="A201" s="48"/>
      <c r="B201" s="48"/>
      <c r="C201" s="48"/>
      <c r="D201" s="48"/>
    </row>
    <row r="202" spans="1:4" ht="12.75">
      <c r="A202" s="48"/>
      <c r="B202" s="48"/>
      <c r="C202" s="48"/>
      <c r="D202" s="48"/>
    </row>
    <row r="203" spans="1:4" ht="12.75">
      <c r="A203" s="48"/>
      <c r="B203" s="48"/>
      <c r="C203" s="48"/>
      <c r="D203" s="48"/>
    </row>
    <row r="204" spans="1:4" ht="12.75">
      <c r="A204" s="48"/>
      <c r="B204" s="48"/>
      <c r="C204" s="48"/>
      <c r="D204" s="48"/>
    </row>
    <row r="205" spans="1:4" ht="12.75">
      <c r="A205" s="48"/>
      <c r="B205" s="48"/>
      <c r="C205" s="48"/>
      <c r="D205" s="48"/>
    </row>
    <row r="206" spans="1:4" ht="12.75">
      <c r="A206" s="48"/>
      <c r="B206" s="48"/>
      <c r="C206" s="48"/>
      <c r="D206" s="48"/>
    </row>
    <row r="207" spans="1:4" ht="12.75">
      <c r="A207" s="48"/>
      <c r="B207" s="48"/>
      <c r="C207" s="48"/>
      <c r="D207" s="48"/>
    </row>
    <row r="208" spans="1:4" ht="12.75">
      <c r="A208" s="48"/>
      <c r="B208" s="48"/>
      <c r="C208" s="48"/>
      <c r="D208" s="48"/>
    </row>
    <row r="209" spans="1:4" ht="12.75">
      <c r="A209" s="48"/>
      <c r="B209" s="48"/>
      <c r="C209" s="48"/>
      <c r="D209" s="48"/>
    </row>
    <row r="210" spans="1:4" ht="12.75">
      <c r="A210" s="48"/>
      <c r="B210" s="48"/>
      <c r="C210" s="48"/>
      <c r="D210" s="48"/>
    </row>
    <row r="211" spans="1:4" ht="12.75">
      <c r="A211" s="48"/>
      <c r="B211" s="48"/>
      <c r="C211" s="48"/>
      <c r="D211" s="48"/>
    </row>
    <row r="212" spans="1:4" ht="12.75">
      <c r="A212" s="48"/>
      <c r="B212" s="48"/>
      <c r="C212" s="48"/>
      <c r="D212" s="48"/>
    </row>
    <row r="213" spans="1:4" ht="12.75">
      <c r="A213" s="48"/>
      <c r="B213" s="48"/>
      <c r="C213" s="48"/>
      <c r="D213" s="48"/>
    </row>
    <row r="214" spans="1:4" ht="12.75">
      <c r="A214" s="48"/>
      <c r="B214" s="48"/>
      <c r="C214" s="48"/>
      <c r="D214" s="48"/>
    </row>
    <row r="215" spans="1:4" ht="12.75">
      <c r="A215" s="48"/>
      <c r="B215" s="48"/>
      <c r="C215" s="48"/>
      <c r="D215" s="48"/>
    </row>
    <row r="216" spans="1:4" ht="12.75">
      <c r="A216" s="48"/>
      <c r="B216" s="48"/>
      <c r="C216" s="48"/>
      <c r="D216" s="48"/>
    </row>
    <row r="217" spans="1:4" ht="12.75">
      <c r="A217" s="48"/>
      <c r="B217" s="48"/>
      <c r="C217" s="48"/>
      <c r="D217" s="48"/>
    </row>
    <row r="218" spans="1:4" ht="12.75">
      <c r="A218" s="48"/>
      <c r="B218" s="48"/>
      <c r="C218" s="48"/>
      <c r="D218" s="48"/>
    </row>
    <row r="219" spans="1:4" ht="12.75">
      <c r="A219" s="48"/>
      <c r="B219" s="48"/>
      <c r="C219" s="48"/>
      <c r="D219" s="48"/>
    </row>
    <row r="220" spans="1:4" ht="12.75">
      <c r="A220" s="48"/>
      <c r="B220" s="48"/>
      <c r="C220" s="48"/>
      <c r="D220" s="48"/>
    </row>
    <row r="221" spans="1:4" ht="12.75">
      <c r="A221" s="48"/>
      <c r="B221" s="48"/>
      <c r="C221" s="48"/>
      <c r="D221" s="48"/>
    </row>
    <row r="222" spans="1:4" ht="12.75">
      <c r="A222" s="48"/>
      <c r="B222" s="48"/>
      <c r="C222" s="48"/>
      <c r="D222" s="48"/>
    </row>
    <row r="223" spans="1:4" ht="12.75">
      <c r="A223" s="48"/>
      <c r="B223" s="48"/>
      <c r="C223" s="48"/>
      <c r="D223" s="48"/>
    </row>
    <row r="224" spans="1:4" ht="12.75">
      <c r="A224" s="48"/>
      <c r="B224" s="48"/>
      <c r="C224" s="48"/>
      <c r="D224" s="48"/>
    </row>
    <row r="225" spans="1:4" ht="12.75">
      <c r="A225" s="48"/>
      <c r="B225" s="48"/>
      <c r="C225" s="48"/>
      <c r="D225" s="48"/>
    </row>
    <row r="226" spans="1:4" ht="12.75">
      <c r="A226" s="48"/>
      <c r="B226" s="48"/>
      <c r="C226" s="48"/>
      <c r="D226" s="48"/>
    </row>
    <row r="227" spans="1:4" ht="12.75">
      <c r="A227" s="48"/>
      <c r="B227" s="48"/>
      <c r="C227" s="48"/>
      <c r="D227" s="48"/>
    </row>
    <row r="228" spans="1:4" ht="12.75">
      <c r="A228" s="48"/>
      <c r="B228" s="48"/>
      <c r="C228" s="48"/>
      <c r="D228" s="48"/>
    </row>
    <row r="229" spans="1:4" ht="12.75">
      <c r="A229" s="48"/>
      <c r="B229" s="48"/>
      <c r="C229" s="48"/>
      <c r="D229" s="48"/>
    </row>
    <row r="230" spans="1:4" ht="12.75">
      <c r="A230" s="48"/>
      <c r="B230" s="48"/>
      <c r="C230" s="48"/>
      <c r="D230" s="48"/>
    </row>
    <row r="231" spans="1:4" ht="12.75">
      <c r="A231" s="48"/>
      <c r="B231" s="48"/>
      <c r="C231" s="48"/>
      <c r="D231" s="48"/>
    </row>
    <row r="232" spans="1:4" ht="12.75">
      <c r="A232" s="48"/>
      <c r="B232" s="48"/>
      <c r="C232" s="48"/>
      <c r="D232" s="48"/>
    </row>
    <row r="233" spans="1:4" ht="12.75">
      <c r="A233" s="48"/>
      <c r="B233" s="48"/>
      <c r="C233" s="48"/>
      <c r="D233" s="48"/>
    </row>
    <row r="234" spans="1:4" ht="12.75">
      <c r="A234" s="48"/>
      <c r="B234" s="48"/>
      <c r="C234" s="48"/>
      <c r="D234" s="48"/>
    </row>
    <row r="235" spans="1:4" ht="12.75">
      <c r="A235" s="48"/>
      <c r="B235" s="48"/>
      <c r="C235" s="48"/>
      <c r="D235" s="48"/>
    </row>
    <row r="236" spans="1:4" ht="12.75">
      <c r="A236" s="48"/>
      <c r="B236" s="48"/>
      <c r="C236" s="48"/>
      <c r="D236" s="48"/>
    </row>
    <row r="237" spans="1:4" ht="12.75">
      <c r="A237" s="48"/>
      <c r="B237" s="48"/>
      <c r="C237" s="48"/>
      <c r="D237" s="48"/>
    </row>
    <row r="238" spans="1:4" ht="12.75">
      <c r="A238" s="48"/>
      <c r="B238" s="48"/>
      <c r="C238" s="48"/>
      <c r="D238" s="48"/>
    </row>
    <row r="239" spans="1:4" ht="12.75">
      <c r="A239" s="48"/>
      <c r="B239" s="48"/>
      <c r="C239" s="48"/>
      <c r="D239" s="48"/>
    </row>
    <row r="240" spans="1:4" ht="12.75">
      <c r="A240" s="48"/>
      <c r="B240" s="48"/>
      <c r="C240" s="48"/>
      <c r="D240" s="48"/>
    </row>
    <row r="241" spans="1:4" ht="12.75">
      <c r="A241" s="48"/>
      <c r="B241" s="48"/>
      <c r="C241" s="48"/>
      <c r="D241" s="48"/>
    </row>
    <row r="242" spans="1:4" ht="12.75">
      <c r="A242" s="48"/>
      <c r="B242" s="48"/>
      <c r="C242" s="48"/>
      <c r="D242" s="48"/>
    </row>
    <row r="243" spans="1:4" ht="12.75">
      <c r="A243" s="48"/>
      <c r="B243" s="48"/>
      <c r="C243" s="48"/>
      <c r="D243" s="48"/>
    </row>
    <row r="244" spans="1:4" ht="12.75">
      <c r="A244" s="48"/>
      <c r="B244" s="48"/>
      <c r="C244" s="48"/>
      <c r="D244" s="48"/>
    </row>
    <row r="245" spans="1:4" ht="12.75">
      <c r="A245" s="48"/>
      <c r="B245" s="48"/>
      <c r="C245" s="48"/>
      <c r="D245" s="48"/>
    </row>
    <row r="246" spans="1:4" ht="12.75">
      <c r="A246" s="48"/>
      <c r="B246" s="48"/>
      <c r="C246" s="48"/>
      <c r="D246" s="48"/>
    </row>
    <row r="247" spans="1:4" ht="12.75">
      <c r="A247" s="48"/>
      <c r="B247" s="48"/>
      <c r="C247" s="48"/>
      <c r="D247" s="48"/>
    </row>
    <row r="248" spans="1:4" ht="12.75">
      <c r="A248" s="48"/>
      <c r="B248" s="48"/>
      <c r="C248" s="48"/>
      <c r="D248" s="48"/>
    </row>
    <row r="249" spans="1:4" ht="12.75">
      <c r="A249" s="48"/>
      <c r="B249" s="48"/>
      <c r="C249" s="48"/>
      <c r="D249" s="48"/>
    </row>
    <row r="250" spans="1:4" ht="12.75">
      <c r="A250" s="48"/>
      <c r="B250" s="48"/>
      <c r="C250" s="48"/>
      <c r="D250" s="48"/>
    </row>
    <row r="251" spans="1:4" ht="12.75">
      <c r="A251" s="48"/>
      <c r="B251" s="48"/>
      <c r="C251" s="48"/>
      <c r="D251" s="48"/>
    </row>
    <row r="252" spans="1:4" ht="12.75">
      <c r="A252" s="48"/>
      <c r="B252" s="48"/>
      <c r="C252" s="48"/>
      <c r="D252" s="48"/>
    </row>
    <row r="253" spans="1:4" ht="12.75">
      <c r="A253" s="48"/>
      <c r="B253" s="48"/>
      <c r="C253" s="48"/>
      <c r="D253" s="48"/>
    </row>
    <row r="254" spans="1:4" ht="12.75">
      <c r="A254" s="48"/>
      <c r="B254" s="48"/>
      <c r="C254" s="48"/>
      <c r="D254" s="48"/>
    </row>
    <row r="255" spans="1:4" ht="12.75">
      <c r="A255" s="48"/>
      <c r="B255" s="48"/>
      <c r="C255" s="48"/>
      <c r="D255" s="48"/>
    </row>
    <row r="256" spans="1:4" ht="12.75">
      <c r="A256" s="48"/>
      <c r="B256" s="48"/>
      <c r="C256" s="48"/>
      <c r="D256" s="48"/>
    </row>
    <row r="257" spans="1:4" ht="12.75">
      <c r="A257" s="48"/>
      <c r="B257" s="48"/>
      <c r="C257" s="48"/>
      <c r="D257" s="48"/>
    </row>
    <row r="258" spans="1:4" ht="12.75">
      <c r="A258" s="48"/>
      <c r="B258" s="48"/>
      <c r="C258" s="48"/>
      <c r="D258" s="48"/>
    </row>
    <row r="259" spans="1:4" ht="12.75">
      <c r="A259" s="48"/>
      <c r="B259" s="48"/>
      <c r="C259" s="48"/>
      <c r="D259" s="48"/>
    </row>
    <row r="260" spans="1:4" ht="12.75">
      <c r="A260" s="48"/>
      <c r="B260" s="48"/>
      <c r="C260" s="48"/>
      <c r="D260" s="48"/>
    </row>
    <row r="261" spans="1:4" ht="12.75">
      <c r="A261" s="48"/>
      <c r="B261" s="48"/>
      <c r="C261" s="48"/>
      <c r="D261" s="48"/>
    </row>
    <row r="262" spans="1:4" ht="12.75">
      <c r="A262" s="48"/>
      <c r="B262" s="48"/>
      <c r="C262" s="48"/>
      <c r="D262" s="48"/>
    </row>
    <row r="263" spans="1:4" ht="12.75">
      <c r="A263" s="48"/>
      <c r="B263" s="48"/>
      <c r="C263" s="48"/>
      <c r="D263" s="48"/>
    </row>
    <row r="264" spans="1:4" ht="12.75">
      <c r="A264" s="48"/>
      <c r="B264" s="48"/>
      <c r="C264" s="48"/>
      <c r="D264" s="48"/>
    </row>
    <row r="265" spans="1:4" ht="12.75">
      <c r="A265" s="48"/>
      <c r="B265" s="48"/>
      <c r="C265" s="48"/>
      <c r="D265" s="48"/>
    </row>
    <row r="266" spans="1:4" ht="12.75">
      <c r="A266" s="48"/>
      <c r="B266" s="48"/>
      <c r="C266" s="48"/>
      <c r="D266" s="48"/>
    </row>
    <row r="267" spans="1:4" ht="12.75">
      <c r="A267" s="48"/>
      <c r="B267" s="48"/>
      <c r="C267" s="48"/>
      <c r="D267" s="48"/>
    </row>
    <row r="268" spans="1:4" ht="12.75">
      <c r="A268" s="48"/>
      <c r="B268" s="48"/>
      <c r="C268" s="48"/>
      <c r="D268" s="48"/>
    </row>
    <row r="269" spans="1:4" ht="12.75">
      <c r="A269" s="48"/>
      <c r="B269" s="48"/>
      <c r="C269" s="48"/>
      <c r="D269" s="48"/>
    </row>
    <row r="270" spans="1:4" ht="12.75">
      <c r="A270" s="48"/>
      <c r="B270" s="48"/>
      <c r="C270" s="48"/>
      <c r="D270" s="48"/>
    </row>
    <row r="271" spans="1:4" ht="12.75">
      <c r="A271" s="48"/>
      <c r="B271" s="48"/>
      <c r="C271" s="48"/>
      <c r="D271" s="48"/>
    </row>
    <row r="272" spans="1:4" ht="12.75">
      <c r="A272" s="48"/>
      <c r="B272" s="48"/>
      <c r="C272" s="48"/>
      <c r="D272" s="48"/>
    </row>
    <row r="273" spans="1:4" ht="12.75">
      <c r="A273" s="48"/>
      <c r="B273" s="48"/>
      <c r="C273" s="48"/>
      <c r="D273" s="48"/>
    </row>
    <row r="274" spans="1:4" ht="12.75">
      <c r="A274" s="48"/>
      <c r="B274" s="48"/>
      <c r="C274" s="48"/>
      <c r="D274" s="48"/>
    </row>
    <row r="275" spans="1:4" ht="12.75">
      <c r="A275" s="48"/>
      <c r="B275" s="48"/>
      <c r="C275" s="48"/>
      <c r="D275" s="48"/>
    </row>
    <row r="276" spans="1:4" ht="12.75">
      <c r="A276" s="48"/>
      <c r="B276" s="48"/>
      <c r="C276" s="48"/>
      <c r="D276" s="48"/>
    </row>
    <row r="277" spans="1:4" ht="12.75">
      <c r="A277" s="48"/>
      <c r="B277" s="48"/>
      <c r="C277" s="48"/>
      <c r="D277" s="48"/>
    </row>
    <row r="278" spans="1:4" ht="12.75">
      <c r="A278" s="48"/>
      <c r="B278" s="48"/>
      <c r="C278" s="48"/>
      <c r="D278" s="48"/>
    </row>
    <row r="279" spans="1:4" ht="12.75">
      <c r="A279" s="48"/>
      <c r="B279" s="48"/>
      <c r="C279" s="48"/>
      <c r="D279" s="48"/>
    </row>
    <row r="280" spans="1:4" ht="12.75">
      <c r="A280" s="48"/>
      <c r="B280" s="48"/>
      <c r="C280" s="48"/>
      <c r="D280" s="48"/>
    </row>
    <row r="281" spans="1:4" ht="12.75">
      <c r="A281" s="48"/>
      <c r="B281" s="48"/>
      <c r="C281" s="48"/>
      <c r="D281" s="48"/>
    </row>
    <row r="282" spans="1:4" ht="12.75">
      <c r="A282" s="48"/>
      <c r="B282" s="48"/>
      <c r="C282" s="48"/>
      <c r="D282" s="48"/>
    </row>
    <row r="283" spans="1:4" ht="12.75">
      <c r="A283" s="48"/>
      <c r="B283" s="48"/>
      <c r="C283" s="48"/>
      <c r="D283" s="48"/>
    </row>
    <row r="284" spans="1:4" ht="12.75">
      <c r="A284" s="48"/>
      <c r="B284" s="48"/>
      <c r="C284" s="48"/>
      <c r="D284" s="48"/>
    </row>
    <row r="285" spans="1:4" ht="12.75">
      <c r="A285" s="48"/>
      <c r="B285" s="48"/>
      <c r="C285" s="48"/>
      <c r="D285" s="48"/>
    </row>
    <row r="286" spans="1:4" ht="12.75">
      <c r="A286" s="48"/>
      <c r="B286" s="48"/>
      <c r="C286" s="48"/>
      <c r="D286" s="48"/>
    </row>
    <row r="287" spans="1:4" ht="12.75">
      <c r="A287" s="48"/>
      <c r="B287" s="48"/>
      <c r="C287" s="48"/>
      <c r="D287" s="48"/>
    </row>
    <row r="288" spans="1:4" ht="12.75">
      <c r="A288" s="48"/>
      <c r="B288" s="48"/>
      <c r="C288" s="48"/>
      <c r="D288" s="48"/>
    </row>
    <row r="289" spans="1:4" ht="12.75">
      <c r="A289" s="48"/>
      <c r="B289" s="48"/>
      <c r="C289" s="48"/>
      <c r="D289" s="48"/>
    </row>
    <row r="290" spans="1:4" ht="12.75">
      <c r="A290" s="48"/>
      <c r="B290" s="48"/>
      <c r="C290" s="48"/>
      <c r="D290" s="48"/>
    </row>
    <row r="291" spans="1:4" ht="12.75">
      <c r="A291" s="48"/>
      <c r="B291" s="48"/>
      <c r="C291" s="48"/>
      <c r="D291" s="48"/>
    </row>
    <row r="292" spans="1:4" ht="12.75">
      <c r="A292" s="48"/>
      <c r="B292" s="48"/>
      <c r="C292" s="48"/>
      <c r="D292" s="48"/>
    </row>
    <row r="293" spans="1:4" ht="12.75">
      <c r="A293" s="48"/>
      <c r="B293" s="48"/>
      <c r="C293" s="48"/>
      <c r="D293" s="48"/>
    </row>
    <row r="294" spans="1:4" ht="12.75">
      <c r="A294" s="48"/>
      <c r="B294" s="48"/>
      <c r="C294" s="48"/>
      <c r="D294" s="48"/>
    </row>
    <row r="295" spans="1:4" ht="12.75">
      <c r="A295" s="48"/>
      <c r="B295" s="48"/>
      <c r="C295" s="48"/>
      <c r="D295" s="48"/>
    </row>
    <row r="296" spans="1:4" ht="12.75">
      <c r="A296" s="48"/>
      <c r="B296" s="48"/>
      <c r="C296" s="48"/>
      <c r="D296" s="48"/>
    </row>
    <row r="297" spans="1:4" ht="12.75">
      <c r="A297" s="48"/>
      <c r="B297" s="48"/>
      <c r="C297" s="48"/>
      <c r="D297" s="48"/>
    </row>
    <row r="298" spans="1:4" ht="12.75">
      <c r="A298" s="48"/>
      <c r="B298" s="48"/>
      <c r="C298" s="48"/>
      <c r="D298" s="48"/>
    </row>
    <row r="299" spans="1:4" ht="12.75">
      <c r="A299" s="48"/>
      <c r="B299" s="48"/>
      <c r="C299" s="48"/>
      <c r="D299" s="48"/>
    </row>
    <row r="300" spans="1:4" ht="12.75">
      <c r="A300" s="48"/>
      <c r="B300" s="48"/>
      <c r="C300" s="48"/>
      <c r="D300" s="48"/>
    </row>
    <row r="301" spans="1:4" ht="12.75">
      <c r="A301" s="48"/>
      <c r="B301" s="48"/>
      <c r="C301" s="48"/>
      <c r="D301" s="48"/>
    </row>
    <row r="302" spans="1:4" ht="12.75">
      <c r="A302" s="48"/>
      <c r="B302" s="48"/>
      <c r="C302" s="48"/>
      <c r="D302" s="48"/>
    </row>
    <row r="303" spans="1:4" ht="12.75">
      <c r="A303" s="48"/>
      <c r="B303" s="48"/>
      <c r="C303" s="48"/>
      <c r="D303" s="48"/>
    </row>
    <row r="304" spans="1:4" ht="12.75">
      <c r="A304" s="48"/>
      <c r="B304" s="48"/>
      <c r="C304" s="48"/>
      <c r="D304" s="48"/>
    </row>
    <row r="305" spans="1:4" ht="12.75">
      <c r="A305" s="48"/>
      <c r="B305" s="48"/>
      <c r="C305" s="48"/>
      <c r="D305" s="48"/>
    </row>
    <row r="306" spans="1:4" ht="12.75">
      <c r="A306" s="48"/>
      <c r="B306" s="48"/>
      <c r="C306" s="48"/>
      <c r="D306" s="48"/>
    </row>
    <row r="307" spans="1:4" ht="12.75">
      <c r="A307" s="48"/>
      <c r="B307" s="48"/>
      <c r="C307" s="48"/>
      <c r="D307" s="48"/>
    </row>
    <row r="308" spans="1:4" ht="12.75">
      <c r="A308" s="48"/>
      <c r="B308" s="48"/>
      <c r="C308" s="48"/>
      <c r="D308" s="48"/>
    </row>
    <row r="309" spans="1:4" ht="12.75">
      <c r="A309" s="48"/>
      <c r="B309" s="48"/>
      <c r="C309" s="48"/>
      <c r="D309" s="48"/>
    </row>
    <row r="310" spans="1:4" ht="12.75">
      <c r="A310" s="48"/>
      <c r="B310" s="48"/>
      <c r="C310" s="48"/>
      <c r="D310" s="48"/>
    </row>
    <row r="311" spans="1:4" ht="12.75">
      <c r="A311" s="48"/>
      <c r="B311" s="48"/>
      <c r="C311" s="48"/>
      <c r="D311" s="48"/>
    </row>
    <row r="312" spans="1:4" ht="12.75">
      <c r="A312" s="48"/>
      <c r="B312" s="48"/>
      <c r="C312" s="48"/>
      <c r="D312" s="48"/>
    </row>
    <row r="313" spans="1:4" ht="12.75">
      <c r="A313" s="48"/>
      <c r="B313" s="48"/>
      <c r="C313" s="48"/>
      <c r="D313" s="48"/>
    </row>
    <row r="314" spans="1:4" ht="12.75">
      <c r="A314" s="48"/>
      <c r="B314" s="48"/>
      <c r="C314" s="48"/>
      <c r="D314" s="48"/>
    </row>
    <row r="315" spans="1:4" ht="12.75">
      <c r="A315" s="48"/>
      <c r="B315" s="48"/>
      <c r="C315" s="48"/>
      <c r="D315" s="48"/>
    </row>
    <row r="316" spans="1:4" ht="12.75">
      <c r="A316" s="48"/>
      <c r="B316" s="48"/>
      <c r="C316" s="48"/>
      <c r="D316" s="48"/>
    </row>
    <row r="317" spans="1:4" ht="12.75">
      <c r="A317" s="48"/>
      <c r="B317" s="48"/>
      <c r="C317" s="48"/>
      <c r="D317" s="48"/>
    </row>
    <row r="318" spans="1:4" ht="12.75">
      <c r="A318" s="48"/>
      <c r="B318" s="48"/>
      <c r="C318" s="48"/>
      <c r="D318" s="48"/>
    </row>
    <row r="319" spans="1:4" ht="12.75">
      <c r="A319" s="48"/>
      <c r="B319" s="48"/>
      <c r="C319" s="48"/>
      <c r="D319" s="48"/>
    </row>
  </sheetData>
  <sheetProtection/>
  <printOptions/>
  <pageMargins left="0.03937007874015748" right="0.03937007874015748" top="0" bottom="0" header="0.31496062992125984" footer="0.31496062992125984"/>
  <pageSetup fitToWidth="0" fitToHeight="1" horizontalDpi="600" verticalDpi="600" orientation="landscape" paperSize="9" scale="62" r:id="rId1"/>
  <ignoredErrors>
    <ignoredError sqref="D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D105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9.140625" style="144" customWidth="1"/>
    <col min="2" max="2" width="14.7109375" style="144" customWidth="1"/>
    <col min="3" max="3" width="2.7109375" style="144" customWidth="1"/>
    <col min="4" max="4" width="16.57421875" style="144" bestFit="1" customWidth="1"/>
    <col min="5" max="5" width="2.7109375" style="144" customWidth="1"/>
    <col min="6" max="6" width="15.7109375" style="144" bestFit="1" customWidth="1"/>
    <col min="7" max="7" width="2.7109375" style="144" customWidth="1"/>
    <col min="8" max="8" width="16.421875" style="144" bestFit="1" customWidth="1"/>
    <col min="9" max="9" width="2.7109375" style="144" customWidth="1"/>
    <col min="10" max="10" width="13.7109375" style="144" bestFit="1" customWidth="1"/>
    <col min="11" max="11" width="2.7109375" style="144" customWidth="1"/>
    <col min="12" max="12" width="17.421875" style="144" bestFit="1" customWidth="1"/>
    <col min="13" max="13" width="2.7109375" style="144" customWidth="1"/>
    <col min="14" max="14" width="14.7109375" style="144" customWidth="1"/>
    <col min="15" max="15" width="3.00390625" style="144" customWidth="1"/>
    <col min="16" max="16" width="34.57421875" style="144" bestFit="1" customWidth="1"/>
    <col min="17" max="17" width="2.7109375" style="144" customWidth="1"/>
    <col min="18" max="18" width="15.7109375" style="144" bestFit="1" customWidth="1"/>
    <col min="19" max="19" width="2.7109375" style="144" customWidth="1"/>
    <col min="20" max="20" width="14.00390625" style="144" bestFit="1" customWidth="1"/>
    <col min="21" max="21" width="2.7109375" style="144" customWidth="1"/>
    <col min="22" max="22" width="11.7109375" style="144" bestFit="1" customWidth="1"/>
    <col min="23" max="23" width="2.7109375" style="144" customWidth="1"/>
    <col min="24" max="24" width="15.8515625" style="144" bestFit="1" customWidth="1"/>
    <col min="25" max="25" width="2.7109375" style="144" customWidth="1"/>
    <col min="26" max="26" width="20.00390625" style="144" bestFit="1" customWidth="1"/>
    <col min="27" max="27" width="2.7109375" style="144" customWidth="1"/>
    <col min="28" max="28" width="14.7109375" style="144" customWidth="1"/>
    <col min="29" max="29" width="2.7109375" style="144" customWidth="1"/>
    <col min="30" max="30" width="14.7109375" style="144" customWidth="1"/>
    <col min="31" max="16384" width="9.140625" style="144" customWidth="1"/>
  </cols>
  <sheetData>
    <row r="1" spans="11:16" ht="13.5" thickBot="1">
      <c r="K1" s="145"/>
      <c r="L1" s="145"/>
      <c r="M1" s="145"/>
      <c r="N1" s="145"/>
      <c r="O1" s="145"/>
      <c r="P1" s="145"/>
    </row>
    <row r="2" spans="11:17" ht="12.75">
      <c r="K2" s="146"/>
      <c r="L2" s="147"/>
      <c r="M2" s="147"/>
      <c r="N2" s="147"/>
      <c r="O2" s="147"/>
      <c r="P2" s="147"/>
      <c r="Q2" s="148"/>
    </row>
    <row r="3" spans="11:17" ht="24.75" customHeight="1">
      <c r="K3" s="506">
        <f>SUM(F11:V11)</f>
        <v>2332525800</v>
      </c>
      <c r="L3" s="507"/>
      <c r="M3" s="507"/>
      <c r="N3" s="507"/>
      <c r="O3" s="507"/>
      <c r="P3" s="507"/>
      <c r="Q3" s="508"/>
    </row>
    <row r="4" spans="11:17" ht="12.75">
      <c r="K4" s="149"/>
      <c r="L4" s="145"/>
      <c r="M4" s="145"/>
      <c r="N4" s="145"/>
      <c r="O4" s="145"/>
      <c r="P4" s="145"/>
      <c r="Q4" s="150"/>
    </row>
    <row r="5" spans="11:17" ht="23.25">
      <c r="K5" s="149"/>
      <c r="L5" s="516" t="s">
        <v>58</v>
      </c>
      <c r="M5" s="516"/>
      <c r="N5" s="516"/>
      <c r="O5" s="516"/>
      <c r="P5" s="516"/>
      <c r="Q5" s="150"/>
    </row>
    <row r="6" spans="4:18" ht="21" thickBot="1">
      <c r="D6" s="145"/>
      <c r="E6" s="145"/>
      <c r="F6" s="145"/>
      <c r="G6" s="145"/>
      <c r="H6" s="145"/>
      <c r="I6" s="145"/>
      <c r="J6" s="151"/>
      <c r="K6" s="152"/>
      <c r="L6" s="153"/>
      <c r="M6" s="153"/>
      <c r="N6" s="154"/>
      <c r="O6" s="155"/>
      <c r="P6" s="154"/>
      <c r="Q6" s="156"/>
      <c r="R6" s="145"/>
    </row>
    <row r="7" spans="10:18" ht="20.25">
      <c r="J7" s="157"/>
      <c r="N7" s="145"/>
      <c r="O7" s="145"/>
      <c r="P7" s="145"/>
      <c r="Q7" s="145"/>
      <c r="R7" s="145"/>
    </row>
    <row r="8" spans="8:18" ht="12.75"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</row>
    <row r="9" spans="6:18" ht="18.75" thickBot="1">
      <c r="F9" s="517"/>
      <c r="G9" s="517"/>
      <c r="H9" s="159"/>
      <c r="I9" s="159"/>
      <c r="J9" s="158"/>
      <c r="K9" s="159"/>
      <c r="L9" s="159"/>
      <c r="M9" s="159"/>
      <c r="N9" s="159"/>
      <c r="O9" s="160"/>
      <c r="P9" s="159"/>
      <c r="Q9" s="159"/>
      <c r="R9" s="145"/>
    </row>
    <row r="10" spans="6:22" ht="18" customHeight="1">
      <c r="F10" s="518"/>
      <c r="G10" s="519"/>
      <c r="H10" s="519"/>
      <c r="I10" s="161"/>
      <c r="J10" s="162"/>
      <c r="K10" s="163"/>
      <c r="L10" s="164"/>
      <c r="M10" s="163"/>
      <c r="N10" s="159"/>
      <c r="O10" s="84"/>
      <c r="P10" s="164"/>
      <c r="Q10" s="163"/>
      <c r="R10" s="165"/>
      <c r="S10" s="166"/>
      <c r="T10" s="166"/>
      <c r="U10" s="166"/>
      <c r="V10" s="167"/>
    </row>
    <row r="11" spans="6:22" ht="18" customHeight="1">
      <c r="F11" s="509">
        <f>D16+F16+H16+J16+L16</f>
        <v>1641773300</v>
      </c>
      <c r="G11" s="510"/>
      <c r="H11" s="510"/>
      <c r="I11" s="510"/>
      <c r="J11" s="511"/>
      <c r="K11" s="163"/>
      <c r="L11" s="164"/>
      <c r="M11" s="164"/>
      <c r="N11" s="517"/>
      <c r="O11" s="517"/>
      <c r="P11" s="164"/>
      <c r="Q11" s="163"/>
      <c r="R11" s="509">
        <f>SUM(R16+T16+V16+X16)</f>
        <v>690752500</v>
      </c>
      <c r="S11" s="510"/>
      <c r="T11" s="510"/>
      <c r="U11" s="510"/>
      <c r="V11" s="511"/>
    </row>
    <row r="12" spans="6:22" ht="18" customHeight="1">
      <c r="F12" s="512" t="s">
        <v>59</v>
      </c>
      <c r="G12" s="513"/>
      <c r="H12" s="513"/>
      <c r="I12" s="513"/>
      <c r="J12" s="514"/>
      <c r="K12" s="163"/>
      <c r="L12" s="164"/>
      <c r="M12" s="163"/>
      <c r="N12" s="515"/>
      <c r="O12" s="515"/>
      <c r="P12" s="164"/>
      <c r="Q12" s="163"/>
      <c r="R12" s="512" t="s">
        <v>60</v>
      </c>
      <c r="S12" s="513"/>
      <c r="T12" s="513"/>
      <c r="U12" s="513"/>
      <c r="V12" s="514"/>
    </row>
    <row r="13" spans="6:24" ht="18" customHeight="1" thickBot="1">
      <c r="F13" s="168"/>
      <c r="G13" s="169"/>
      <c r="H13" s="170"/>
      <c r="I13" s="169"/>
      <c r="J13" s="171"/>
      <c r="K13" s="163"/>
      <c r="L13" s="172"/>
      <c r="M13" s="163"/>
      <c r="N13" s="159"/>
      <c r="O13" s="159"/>
      <c r="P13" s="159"/>
      <c r="Q13" s="163"/>
      <c r="R13" s="173"/>
      <c r="S13" s="174"/>
      <c r="T13" s="175"/>
      <c r="U13" s="174"/>
      <c r="V13" s="176"/>
      <c r="X13" s="159"/>
    </row>
    <row r="14" spans="6:24" ht="18" customHeight="1">
      <c r="F14" s="159"/>
      <c r="G14" s="159"/>
      <c r="H14" s="159"/>
      <c r="I14" s="163"/>
      <c r="J14" s="159"/>
      <c r="K14" s="159"/>
      <c r="L14" s="159"/>
      <c r="M14" s="163"/>
      <c r="N14" s="159"/>
      <c r="O14" s="159"/>
      <c r="P14" s="159"/>
      <c r="Q14" s="163"/>
      <c r="R14" s="159"/>
      <c r="S14" s="159"/>
      <c r="T14" s="159"/>
      <c r="U14" s="159"/>
      <c r="V14" s="159"/>
      <c r="X14" s="159"/>
    </row>
    <row r="15" spans="4:25" ht="18" customHeight="1" thickBot="1">
      <c r="D15" s="145"/>
      <c r="F15" s="159"/>
      <c r="G15" s="159"/>
      <c r="H15" s="159"/>
      <c r="I15" s="163"/>
      <c r="J15" s="177"/>
      <c r="K15" s="163"/>
      <c r="L15" s="172"/>
      <c r="M15" s="163"/>
      <c r="N15" s="159"/>
      <c r="O15" s="159"/>
      <c r="P15" s="159"/>
      <c r="Q15" s="163"/>
      <c r="R15" s="163"/>
      <c r="S15" s="163"/>
      <c r="T15" s="163"/>
      <c r="U15" s="163"/>
      <c r="V15" s="178"/>
      <c r="W15" s="163"/>
      <c r="X15" s="328"/>
      <c r="Y15" s="145"/>
    </row>
    <row r="16" spans="2:25" ht="18" customHeight="1">
      <c r="B16" s="179"/>
      <c r="D16" s="180">
        <v>20408100</v>
      </c>
      <c r="E16" s="145"/>
      <c r="F16" s="181">
        <f>SUM(B21+D21+F21)</f>
        <v>68000000</v>
      </c>
      <c r="G16" s="182"/>
      <c r="H16" s="183">
        <f>SUM(H21+J21)</f>
        <v>1480365200</v>
      </c>
      <c r="I16" s="163"/>
      <c r="J16" s="184">
        <v>19000000</v>
      </c>
      <c r="K16" s="163"/>
      <c r="L16" s="185">
        <v>54000000</v>
      </c>
      <c r="M16" s="159"/>
      <c r="N16" s="186"/>
      <c r="O16" s="186"/>
      <c r="P16" s="179"/>
      <c r="Q16" s="163"/>
      <c r="R16" s="187">
        <f>SUM(P21:T21)</f>
        <v>273252500</v>
      </c>
      <c r="S16" s="188"/>
      <c r="T16" s="189">
        <v>151000000</v>
      </c>
      <c r="U16" s="188"/>
      <c r="V16" s="185">
        <f>SUM(V21+X21+Z21)</f>
        <v>266500000</v>
      </c>
      <c r="W16" s="188"/>
      <c r="X16" s="329"/>
      <c r="Y16" s="145"/>
    </row>
    <row r="17" spans="2:25" ht="18" customHeight="1">
      <c r="B17" s="179"/>
      <c r="D17" s="190" t="s">
        <v>41</v>
      </c>
      <c r="E17" s="145"/>
      <c r="F17" s="191" t="s">
        <v>61</v>
      </c>
      <c r="G17" s="182"/>
      <c r="H17" s="192" t="s">
        <v>62</v>
      </c>
      <c r="I17" s="163"/>
      <c r="J17" s="193" t="s">
        <v>63</v>
      </c>
      <c r="K17" s="194"/>
      <c r="L17" s="195" t="s">
        <v>64</v>
      </c>
      <c r="M17" s="159"/>
      <c r="N17" s="196"/>
      <c r="O17" s="197"/>
      <c r="P17" s="198"/>
      <c r="Q17" s="163"/>
      <c r="R17" s="199" t="s">
        <v>57</v>
      </c>
      <c r="S17" s="188"/>
      <c r="T17" s="200" t="s">
        <v>65</v>
      </c>
      <c r="U17" s="188"/>
      <c r="V17" s="201" t="s">
        <v>66</v>
      </c>
      <c r="W17" s="188"/>
      <c r="X17" s="330"/>
      <c r="Y17" s="145"/>
    </row>
    <row r="18" spans="2:26" ht="18" customHeight="1" thickBot="1">
      <c r="B18" s="202"/>
      <c r="C18" s="203"/>
      <c r="D18" s="204" t="s">
        <v>65</v>
      </c>
      <c r="E18" s="205"/>
      <c r="F18" s="206"/>
      <c r="G18" s="207"/>
      <c r="H18" s="208"/>
      <c r="I18" s="163"/>
      <c r="J18" s="209"/>
      <c r="K18" s="163"/>
      <c r="L18" s="210" t="s">
        <v>66</v>
      </c>
      <c r="M18" s="211"/>
      <c r="N18" s="212"/>
      <c r="O18" s="212"/>
      <c r="P18" s="202"/>
      <c r="Q18" s="213"/>
      <c r="R18" s="214"/>
      <c r="S18" s="215"/>
      <c r="T18" s="216" t="s">
        <v>91</v>
      </c>
      <c r="U18" s="217"/>
      <c r="V18" s="218"/>
      <c r="W18" s="188"/>
      <c r="X18" s="331"/>
      <c r="Y18" s="219"/>
      <c r="Z18" s="220"/>
    </row>
    <row r="19" spans="4:25" ht="18" customHeight="1">
      <c r="D19" s="221"/>
      <c r="E19" s="145"/>
      <c r="F19" s="159"/>
      <c r="G19" s="159"/>
      <c r="H19" s="163"/>
      <c r="I19" s="163"/>
      <c r="J19" s="222"/>
      <c r="K19" s="163"/>
      <c r="L19" s="177"/>
      <c r="M19" s="163"/>
      <c r="N19" s="223"/>
      <c r="O19" s="224"/>
      <c r="P19" s="225"/>
      <c r="Q19" s="163"/>
      <c r="V19" s="219"/>
      <c r="W19" s="145"/>
      <c r="X19" s="332"/>
      <c r="Y19" s="145"/>
    </row>
    <row r="20" spans="4:26" ht="18" customHeight="1" thickBot="1">
      <c r="D20" s="153"/>
      <c r="E20" s="145"/>
      <c r="F20" s="226"/>
      <c r="G20" s="159"/>
      <c r="H20" s="227"/>
      <c r="I20" s="228"/>
      <c r="J20" s="227"/>
      <c r="K20" s="228"/>
      <c r="L20" s="229"/>
      <c r="M20" s="230"/>
      <c r="N20" s="229"/>
      <c r="O20" s="231"/>
      <c r="P20" s="232"/>
      <c r="Q20" s="233"/>
      <c r="R20" s="234"/>
      <c r="S20" s="230"/>
      <c r="T20" s="234"/>
      <c r="U20" s="219"/>
      <c r="V20" s="219"/>
      <c r="W20" s="219"/>
      <c r="X20" s="219"/>
      <c r="Y20" s="219"/>
      <c r="Z20" s="219"/>
    </row>
    <row r="21" spans="2:30" ht="18" customHeight="1">
      <c r="B21" s="235">
        <v>3000000</v>
      </c>
      <c r="D21" s="335">
        <v>60000000</v>
      </c>
      <c r="E21" s="244"/>
      <c r="F21" s="335">
        <v>5000000</v>
      </c>
      <c r="G21" s="47"/>
      <c r="H21" s="236">
        <f>SUM(F26+H26+J26+L26+N26)</f>
        <v>1479016000</v>
      </c>
      <c r="I21" s="237"/>
      <c r="J21" s="238">
        <v>1349200</v>
      </c>
      <c r="K21" s="239"/>
      <c r="L21" s="240"/>
      <c r="M21" s="241"/>
      <c r="N21" s="240"/>
      <c r="O21" s="242"/>
      <c r="P21" s="243">
        <v>135126000</v>
      </c>
      <c r="Q21" s="159"/>
      <c r="R21" s="243">
        <v>108126500</v>
      </c>
      <c r="S21" s="244"/>
      <c r="T21" s="245">
        <v>30000000</v>
      </c>
      <c r="U21" s="244"/>
      <c r="V21" s="246">
        <v>236500000</v>
      </c>
      <c r="W21" s="247"/>
      <c r="X21" s="246">
        <v>10000000</v>
      </c>
      <c r="Y21" s="228"/>
      <c r="Z21" s="246">
        <v>20000000</v>
      </c>
      <c r="AA21" s="248"/>
      <c r="AB21" s="240"/>
      <c r="AC21" s="145"/>
      <c r="AD21" s="178"/>
    </row>
    <row r="22" spans="2:30" ht="18" customHeight="1">
      <c r="B22" s="249" t="s">
        <v>40</v>
      </c>
      <c r="D22" s="250" t="s">
        <v>67</v>
      </c>
      <c r="E22" s="251"/>
      <c r="F22" s="252" t="s">
        <v>68</v>
      </c>
      <c r="G22" s="253"/>
      <c r="H22" s="254" t="s">
        <v>69</v>
      </c>
      <c r="I22" s="255"/>
      <c r="J22" s="256" t="s">
        <v>70</v>
      </c>
      <c r="K22" s="257"/>
      <c r="L22" s="258"/>
      <c r="M22" s="259"/>
      <c r="N22" s="212"/>
      <c r="O22" s="212"/>
      <c r="P22" s="260" t="s">
        <v>72</v>
      </c>
      <c r="Q22" s="159"/>
      <c r="R22" s="260" t="s">
        <v>71</v>
      </c>
      <c r="S22" s="159"/>
      <c r="T22" s="261" t="s">
        <v>72</v>
      </c>
      <c r="U22" s="177"/>
      <c r="V22" s="262" t="s">
        <v>66</v>
      </c>
      <c r="W22" s="263"/>
      <c r="X22" s="262" t="s">
        <v>66</v>
      </c>
      <c r="Y22" s="159"/>
      <c r="Z22" s="262" t="s">
        <v>66</v>
      </c>
      <c r="AA22" s="248"/>
      <c r="AB22" s="212"/>
      <c r="AC22" s="145"/>
      <c r="AD22" s="145"/>
    </row>
    <row r="23" spans="2:30" ht="18" customHeight="1" thickBot="1">
      <c r="B23" s="264"/>
      <c r="C23" s="220"/>
      <c r="D23" s="265" t="s">
        <v>73</v>
      </c>
      <c r="E23" s="266"/>
      <c r="F23" s="267"/>
      <c r="G23" s="159"/>
      <c r="H23" s="268"/>
      <c r="I23" s="269"/>
      <c r="J23" s="270"/>
      <c r="K23" s="271"/>
      <c r="L23" s="212"/>
      <c r="M23" s="253"/>
      <c r="N23" s="212"/>
      <c r="O23" s="212"/>
      <c r="P23" s="333" t="s">
        <v>92</v>
      </c>
      <c r="Q23" s="159"/>
      <c r="R23" s="272" t="s">
        <v>57</v>
      </c>
      <c r="S23" s="159"/>
      <c r="T23" s="334" t="s">
        <v>74</v>
      </c>
      <c r="U23" s="159"/>
      <c r="V23" s="273" t="s">
        <v>75</v>
      </c>
      <c r="W23" s="188"/>
      <c r="X23" s="273" t="s">
        <v>76</v>
      </c>
      <c r="Y23" s="159"/>
      <c r="Z23" s="273" t="s">
        <v>90</v>
      </c>
      <c r="AA23" s="263"/>
      <c r="AB23" s="248"/>
      <c r="AC23" s="145"/>
      <c r="AD23" s="145"/>
    </row>
    <row r="24" spans="6:26" ht="18" customHeight="1">
      <c r="F24" s="163"/>
      <c r="G24" s="163"/>
      <c r="H24" s="274"/>
      <c r="I24" s="163"/>
      <c r="J24" s="163"/>
      <c r="K24" s="163"/>
      <c r="L24" s="248"/>
      <c r="M24" s="230"/>
      <c r="N24" s="230"/>
      <c r="O24" s="159"/>
      <c r="P24" s="145"/>
      <c r="Q24" s="163"/>
      <c r="R24" s="145"/>
      <c r="S24" s="145"/>
      <c r="T24" s="145"/>
      <c r="V24" s="145"/>
      <c r="W24" s="145"/>
      <c r="X24" s="219"/>
      <c r="Y24" s="219"/>
      <c r="Z24" s="220"/>
    </row>
    <row r="25" spans="2:25" ht="18" customHeight="1" thickBot="1">
      <c r="B25" s="145"/>
      <c r="D25" s="145"/>
      <c r="E25" s="145"/>
      <c r="F25" s="275"/>
      <c r="G25" s="163"/>
      <c r="H25" s="276"/>
      <c r="I25" s="163"/>
      <c r="J25" s="276"/>
      <c r="K25" s="163"/>
      <c r="L25" s="277"/>
      <c r="M25" s="163"/>
      <c r="N25" s="172"/>
      <c r="O25" s="172"/>
      <c r="Q25" s="163"/>
      <c r="R25" s="145"/>
      <c r="S25" s="248"/>
      <c r="T25" s="248"/>
      <c r="V25" s="145"/>
      <c r="W25" s="145"/>
      <c r="X25" s="219"/>
      <c r="Y25" s="145"/>
    </row>
    <row r="26" spans="2:25" ht="18" customHeight="1">
      <c r="B26" s="239"/>
      <c r="C26" s="230"/>
      <c r="D26" s="239"/>
      <c r="E26" s="159"/>
      <c r="F26" s="321">
        <v>999624900</v>
      </c>
      <c r="G26" s="324"/>
      <c r="H26" s="321">
        <v>33578800</v>
      </c>
      <c r="I26" s="324"/>
      <c r="J26" s="279">
        <f>SUM(J31+L31)</f>
        <v>349770000</v>
      </c>
      <c r="K26" s="325"/>
      <c r="L26" s="279">
        <v>10000000</v>
      </c>
      <c r="M26" s="323"/>
      <c r="N26" s="243">
        <f>N31+P31</f>
        <v>86042300</v>
      </c>
      <c r="O26" s="239"/>
      <c r="P26" s="278"/>
      <c r="Q26" s="228"/>
      <c r="R26" s="179"/>
      <c r="S26" s="239"/>
      <c r="T26" s="247"/>
      <c r="U26" s="247"/>
      <c r="V26" s="247"/>
      <c r="W26" s="247"/>
      <c r="X26" s="219"/>
      <c r="Y26" s="145"/>
    </row>
    <row r="27" spans="2:26" ht="18" customHeight="1">
      <c r="B27" s="212"/>
      <c r="C27" s="253"/>
      <c r="D27" s="212"/>
      <c r="E27" s="159"/>
      <c r="F27" s="260" t="s">
        <v>77</v>
      </c>
      <c r="G27" s="248"/>
      <c r="H27" s="260" t="s">
        <v>78</v>
      </c>
      <c r="I27" s="248"/>
      <c r="J27" s="279" t="s">
        <v>79</v>
      </c>
      <c r="K27" s="230"/>
      <c r="L27" s="280" t="s">
        <v>80</v>
      </c>
      <c r="M27" s="259"/>
      <c r="N27" s="280" t="s">
        <v>81</v>
      </c>
      <c r="O27" s="257"/>
      <c r="P27" s="247"/>
      <c r="Q27" s="281"/>
      <c r="R27" s="179"/>
      <c r="S27" s="257"/>
      <c r="T27" s="247"/>
      <c r="U27" s="247"/>
      <c r="V27" s="278"/>
      <c r="W27" s="247"/>
      <c r="X27" s="278"/>
      <c r="Y27" s="145"/>
      <c r="Z27" s="282"/>
    </row>
    <row r="28" spans="2:26" ht="18" customHeight="1" thickBot="1">
      <c r="B28" s="212"/>
      <c r="C28" s="253"/>
      <c r="D28" s="212"/>
      <c r="E28" s="159"/>
      <c r="F28" s="334"/>
      <c r="G28" s="248"/>
      <c r="H28" s="283" t="s">
        <v>82</v>
      </c>
      <c r="I28" s="248"/>
      <c r="J28" s="334"/>
      <c r="K28" s="253"/>
      <c r="L28" s="284"/>
      <c r="M28" s="253"/>
      <c r="N28" s="334"/>
      <c r="O28" s="212"/>
      <c r="P28" s="230"/>
      <c r="Q28" s="159"/>
      <c r="R28" s="212"/>
      <c r="S28" s="230"/>
      <c r="T28" s="230"/>
      <c r="U28" s="159"/>
      <c r="V28" s="159"/>
      <c r="W28" s="159"/>
      <c r="X28" s="278"/>
      <c r="Y28" s="145"/>
      <c r="Z28" s="282"/>
    </row>
    <row r="29" spans="2:26" ht="18" customHeight="1">
      <c r="B29" s="248"/>
      <c r="C29" s="248"/>
      <c r="D29" s="230"/>
      <c r="E29" s="159"/>
      <c r="F29" s="159"/>
      <c r="G29" s="145"/>
      <c r="H29" s="159"/>
      <c r="I29" s="145"/>
      <c r="J29" s="196"/>
      <c r="K29" s="159"/>
      <c r="L29" s="196"/>
      <c r="M29" s="159"/>
      <c r="N29" s="196"/>
      <c r="O29" s="178"/>
      <c r="P29" s="178"/>
      <c r="Q29" s="159"/>
      <c r="R29" s="159"/>
      <c r="S29" s="230"/>
      <c r="T29" s="230"/>
      <c r="U29" s="159"/>
      <c r="V29" s="159"/>
      <c r="W29" s="159"/>
      <c r="X29" s="278"/>
      <c r="Y29" s="219"/>
      <c r="Z29" s="285"/>
    </row>
    <row r="30" spans="4:26" ht="18" customHeight="1" thickBot="1">
      <c r="D30" s="145"/>
      <c r="E30" s="145"/>
      <c r="F30" s="159"/>
      <c r="G30" s="163"/>
      <c r="H30" s="159"/>
      <c r="I30" s="163"/>
      <c r="J30" s="159"/>
      <c r="K30" s="159"/>
      <c r="L30" s="159"/>
      <c r="M30" s="159"/>
      <c r="N30" s="286"/>
      <c r="O30" s="286"/>
      <c r="P30" s="159"/>
      <c r="Q30" s="163"/>
      <c r="R30" s="145"/>
      <c r="S30" s="145"/>
      <c r="T30" s="287"/>
      <c r="U30" s="287"/>
      <c r="V30" s="145"/>
      <c r="W30" s="145"/>
      <c r="X30" s="219"/>
      <c r="Y30" s="219"/>
      <c r="Z30" s="220"/>
    </row>
    <row r="31" spans="6:25" ht="18" customHeight="1">
      <c r="F31" s="240"/>
      <c r="G31" s="230"/>
      <c r="H31" s="239"/>
      <c r="I31" s="51"/>
      <c r="J31" s="322">
        <v>206055000</v>
      </c>
      <c r="K31" s="323"/>
      <c r="L31" s="322">
        <v>143715000</v>
      </c>
      <c r="M31" s="63"/>
      <c r="N31" s="322">
        <v>26042300</v>
      </c>
      <c r="O31" s="326"/>
      <c r="P31" s="327">
        <v>60000000</v>
      </c>
      <c r="Q31" s="163"/>
      <c r="R31" s="288"/>
      <c r="S31" s="145"/>
      <c r="T31" s="289"/>
      <c r="U31" s="290"/>
      <c r="V31" s="291"/>
      <c r="W31" s="145"/>
      <c r="X31" s="145"/>
      <c r="Y31" s="145"/>
    </row>
    <row r="32" spans="4:25" ht="18" customHeight="1">
      <c r="D32" s="145"/>
      <c r="E32" s="145"/>
      <c r="F32" s="292"/>
      <c r="G32" s="230"/>
      <c r="H32" s="212"/>
      <c r="I32" s="230"/>
      <c r="J32" s="293" t="s">
        <v>83</v>
      </c>
      <c r="K32" s="230"/>
      <c r="L32" s="293" t="s">
        <v>84</v>
      </c>
      <c r="M32" s="251"/>
      <c r="N32" s="293" t="s">
        <v>85</v>
      </c>
      <c r="O32" s="294"/>
      <c r="P32" s="295" t="s">
        <v>86</v>
      </c>
      <c r="Q32" s="163"/>
      <c r="R32" s="296"/>
      <c r="S32" s="145"/>
      <c r="T32" s="297"/>
      <c r="U32" s="290"/>
      <c r="V32" s="298"/>
      <c r="W32" s="145"/>
      <c r="X32" s="145"/>
      <c r="Y32" s="145"/>
    </row>
    <row r="33" spans="4:25" ht="18" customHeight="1" thickBot="1">
      <c r="D33" s="145"/>
      <c r="E33" s="145"/>
      <c r="F33" s="212"/>
      <c r="G33" s="253"/>
      <c r="H33" s="212"/>
      <c r="I33" s="188"/>
      <c r="J33" s="334" t="s">
        <v>87</v>
      </c>
      <c r="K33" s="253"/>
      <c r="L33" s="334"/>
      <c r="M33" s="159"/>
      <c r="N33" s="299"/>
      <c r="O33" s="159"/>
      <c r="P33" s="300"/>
      <c r="Q33" s="163"/>
      <c r="R33" s="301"/>
      <c r="S33" s="145"/>
      <c r="T33" s="297"/>
      <c r="U33" s="290"/>
      <c r="V33" s="298"/>
      <c r="W33" s="145"/>
      <c r="X33" s="145"/>
      <c r="Y33" s="145"/>
    </row>
    <row r="34" spans="4:24" ht="13.5">
      <c r="D34" s="145"/>
      <c r="E34" s="145"/>
      <c r="F34" s="159"/>
      <c r="G34" s="159"/>
      <c r="H34" s="266"/>
      <c r="I34" s="163"/>
      <c r="J34" s="302"/>
      <c r="K34" s="230"/>
      <c r="L34" s="230"/>
      <c r="M34" s="159"/>
      <c r="N34" s="159"/>
      <c r="O34" s="159"/>
      <c r="P34" s="159"/>
      <c r="Q34" s="163"/>
      <c r="T34" s="297"/>
      <c r="U34" s="290"/>
      <c r="V34" s="298"/>
      <c r="W34" s="145"/>
      <c r="X34" s="145"/>
    </row>
    <row r="35" spans="4:24" ht="13.5">
      <c r="D35" s="248"/>
      <c r="E35" s="248"/>
      <c r="F35" s="230"/>
      <c r="G35" s="248"/>
      <c r="H35" s="296"/>
      <c r="I35" s="248"/>
      <c r="J35" s="303"/>
      <c r="K35" s="266"/>
      <c r="L35" s="266"/>
      <c r="M35" s="159"/>
      <c r="N35" s="159"/>
      <c r="O35" s="159"/>
      <c r="P35" s="159"/>
      <c r="Q35" s="163"/>
      <c r="T35" s="297"/>
      <c r="U35" s="290"/>
      <c r="V35" s="304"/>
      <c r="W35" s="305"/>
      <c r="X35" s="305"/>
    </row>
    <row r="36" spans="4:24" ht="16.5">
      <c r="D36" s="306"/>
      <c r="E36" s="248"/>
      <c r="F36" s="307"/>
      <c r="G36" s="205"/>
      <c r="H36" s="248"/>
      <c r="I36" s="308"/>
      <c r="J36" s="309"/>
      <c r="K36" s="163"/>
      <c r="L36" s="164"/>
      <c r="M36" s="163"/>
      <c r="N36" s="163"/>
      <c r="O36" s="163"/>
      <c r="P36" s="163"/>
      <c r="Q36" s="163"/>
      <c r="T36" s="310"/>
      <c r="U36" s="145"/>
      <c r="V36" s="231"/>
      <c r="W36" s="145"/>
      <c r="X36" s="145"/>
    </row>
    <row r="37" spans="4:20" ht="9.75" customHeight="1">
      <c r="D37" s="202"/>
      <c r="E37" s="248"/>
      <c r="F37" s="311"/>
      <c r="G37" s="205"/>
      <c r="H37" s="248"/>
      <c r="I37" s="248"/>
      <c r="J37" s="248"/>
      <c r="K37" s="163"/>
      <c r="L37" s="164"/>
      <c r="M37" s="163"/>
      <c r="N37" s="163"/>
      <c r="O37" s="163"/>
      <c r="P37" s="163"/>
      <c r="Q37" s="163"/>
      <c r="T37" s="312"/>
    </row>
    <row r="38" spans="2:17" ht="16.5">
      <c r="B38" s="313"/>
      <c r="C38" s="314"/>
      <c r="D38" s="248"/>
      <c r="E38" s="248"/>
      <c r="F38" s="253"/>
      <c r="G38" s="253"/>
      <c r="H38" s="230"/>
      <c r="I38" s="230"/>
      <c r="J38" s="230"/>
      <c r="K38" s="163"/>
      <c r="L38" s="163"/>
      <c r="M38" s="163"/>
      <c r="N38" s="163"/>
      <c r="O38" s="163"/>
      <c r="P38" s="163"/>
      <c r="Q38" s="163"/>
    </row>
    <row r="39" spans="2:17" ht="16.5">
      <c r="B39" s="315"/>
      <c r="C39" s="314"/>
      <c r="D39" s="248"/>
      <c r="E39" s="248"/>
      <c r="F39" s="253"/>
      <c r="G39" s="253"/>
      <c r="H39" s="253"/>
      <c r="I39" s="253"/>
      <c r="J39" s="253"/>
      <c r="K39" s="163"/>
      <c r="L39" s="163"/>
      <c r="M39" s="163"/>
      <c r="N39" s="163"/>
      <c r="O39" s="163"/>
      <c r="P39" s="163"/>
      <c r="Q39" s="163"/>
    </row>
    <row r="40" spans="4:17" ht="12.75">
      <c r="D40" s="248"/>
      <c r="E40" s="248"/>
      <c r="F40" s="230"/>
      <c r="G40" s="230"/>
      <c r="H40" s="230"/>
      <c r="I40" s="230"/>
      <c r="J40" s="230"/>
      <c r="K40" s="163"/>
      <c r="L40" s="163"/>
      <c r="M40" s="163"/>
      <c r="N40" s="163"/>
      <c r="O40" s="163"/>
      <c r="P40" s="163"/>
      <c r="Q40" s="163"/>
    </row>
    <row r="41" spans="2:17" ht="16.5">
      <c r="B41" s="313" t="s">
        <v>95</v>
      </c>
      <c r="C41" s="314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</row>
    <row r="42" spans="2:17" ht="15.75">
      <c r="B42" s="316" t="s">
        <v>88</v>
      </c>
      <c r="C42" s="317"/>
      <c r="D42" s="318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</row>
    <row r="43" spans="2:17" ht="15.75">
      <c r="B43" s="318" t="s">
        <v>89</v>
      </c>
      <c r="C43" s="318"/>
      <c r="D43" s="318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</row>
    <row r="44" spans="2:17" ht="15.75">
      <c r="B44" s="318"/>
      <c r="C44" s="318"/>
      <c r="D44" s="318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</row>
    <row r="45" spans="6:17" ht="12.75"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</row>
    <row r="46" spans="6:17" ht="12.75"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</row>
    <row r="47" spans="6:17" ht="12.75"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</row>
    <row r="48" spans="6:17" ht="12.75"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  <row r="49" spans="6:17" ht="12.75"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</row>
    <row r="50" spans="6:17" ht="12.75"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</row>
    <row r="51" spans="6:17" ht="12.75"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</row>
    <row r="52" spans="6:17" ht="12.75"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</row>
    <row r="53" spans="6:17" ht="12.75"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</row>
    <row r="54" spans="6:17" ht="12.75"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</row>
    <row r="55" spans="6:17" ht="12.75"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</row>
    <row r="56" spans="6:17" ht="12.75"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</row>
    <row r="57" spans="6:17" ht="12.75"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</row>
    <row r="58" spans="6:17" ht="12.75"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</row>
    <row r="59" spans="6:17" ht="12.75"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</row>
    <row r="60" spans="6:17" ht="12.75"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</row>
    <row r="61" spans="6:17" ht="12.75"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</row>
    <row r="62" spans="6:17" ht="12.75"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</row>
    <row r="63" spans="6:17" ht="12.75"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</row>
    <row r="64" spans="6:17" ht="12.75"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</row>
    <row r="65" spans="6:17" ht="12.75"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</row>
    <row r="66" spans="6:17" ht="12.75"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</row>
    <row r="67" spans="6:17" ht="12.75"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</row>
    <row r="68" spans="6:17" ht="12.75"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</row>
    <row r="69" spans="6:17" ht="12.75"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</row>
    <row r="70" spans="6:17" ht="12.75"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</row>
    <row r="71" spans="6:17" ht="12.75"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</row>
    <row r="72" spans="6:17" ht="12.75"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</row>
    <row r="73" spans="6:17" ht="12.75"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</row>
    <row r="74" spans="6:17" ht="12.75"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</row>
    <row r="75" spans="6:17" ht="12.75"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</row>
    <row r="76" spans="6:17" ht="12.75"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</row>
    <row r="77" spans="6:17" ht="12.75"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</row>
    <row r="78" spans="6:17" ht="12.75"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</row>
    <row r="79" spans="6:17" ht="12.75"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</row>
    <row r="80" spans="6:17" ht="12.75"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</row>
    <row r="81" spans="6:17" ht="12.75"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</row>
    <row r="82" spans="6:17" ht="12.75"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</row>
    <row r="83" spans="6:17" ht="12.75"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</row>
    <row r="84" spans="6:17" ht="12.75"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</row>
    <row r="85" spans="6:17" ht="12.75"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</row>
    <row r="86" spans="6:17" ht="12.75"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</row>
    <row r="87" spans="6:17" ht="12.75"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</row>
    <row r="88" spans="6:17" ht="12.75"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</row>
    <row r="89" spans="6:17" ht="12.75"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</row>
    <row r="90" spans="6:17" ht="12.75"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</row>
    <row r="91" spans="6:17" ht="12.75"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</row>
    <row r="92" spans="6:17" ht="12.75"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</row>
    <row r="93" spans="6:17" ht="12.75"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</row>
    <row r="94" spans="6:17" ht="12.75"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</row>
    <row r="95" spans="6:17" ht="12.75"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</row>
    <row r="96" spans="6:17" ht="12.75"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</row>
    <row r="97" spans="6:17" ht="12.75"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</row>
    <row r="98" spans="6:17" ht="12.75"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</row>
    <row r="99" spans="6:17" ht="12.75"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</row>
    <row r="100" spans="6:17" ht="12.75"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</row>
    <row r="101" spans="6:17" ht="12.75"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</row>
    <row r="102" spans="6:17" ht="12.75"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</row>
    <row r="103" spans="6:17" ht="12.75"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</row>
    <row r="104" spans="6:17" ht="12.75"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</row>
    <row r="105" spans="9:17" ht="12.75">
      <c r="I105" s="163"/>
      <c r="J105" s="163"/>
      <c r="K105" s="163"/>
      <c r="L105" s="163"/>
      <c r="M105" s="163"/>
      <c r="N105" s="163"/>
      <c r="O105" s="163"/>
      <c r="P105" s="163"/>
      <c r="Q105" s="163"/>
    </row>
  </sheetData>
  <sheetProtection/>
  <mergeCells count="10">
    <mergeCell ref="K3:Q3"/>
    <mergeCell ref="R11:V11"/>
    <mergeCell ref="F12:J12"/>
    <mergeCell ref="N12:O12"/>
    <mergeCell ref="R12:V12"/>
    <mergeCell ref="L5:P5"/>
    <mergeCell ref="F9:G9"/>
    <mergeCell ref="F10:H10"/>
    <mergeCell ref="F11:J11"/>
    <mergeCell ref="N11:O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9"/>
  <sheetViews>
    <sheetView tabSelected="1" zoomScalePageLayoutView="0" workbookViewId="0" topLeftCell="A34">
      <selection activeCell="D65" sqref="D65"/>
    </sheetView>
  </sheetViews>
  <sheetFormatPr defaultColWidth="9.140625" defaultRowHeight="12.75"/>
  <cols>
    <col min="3" max="3" width="57.57421875" style="0" customWidth="1"/>
    <col min="4" max="4" width="49.28125" style="0" bestFit="1" customWidth="1"/>
    <col min="5" max="5" width="8.00390625" style="0" bestFit="1" customWidth="1"/>
    <col min="6" max="8" width="15.7109375" style="0" bestFit="1" customWidth="1"/>
    <col min="10" max="10" width="11.140625" style="0" bestFit="1" customWidth="1"/>
  </cols>
  <sheetData>
    <row r="2" spans="1:8" ht="23.25">
      <c r="A2" s="520" t="s">
        <v>157</v>
      </c>
      <c r="B2" s="520"/>
      <c r="C2" s="520"/>
      <c r="D2" s="520"/>
      <c r="E2" s="520"/>
      <c r="F2" s="520"/>
      <c r="G2" s="520"/>
      <c r="H2" s="520"/>
    </row>
    <row r="3" spans="1:8" ht="16.5" thickBot="1">
      <c r="A3" s="5" t="s">
        <v>124</v>
      </c>
      <c r="B3" s="5"/>
      <c r="C3" s="6"/>
      <c r="D3" s="3"/>
      <c r="E3" s="3"/>
      <c r="F3" s="340"/>
      <c r="G3" s="340"/>
      <c r="H3" s="340" t="s">
        <v>95</v>
      </c>
    </row>
    <row r="4" spans="1:8" ht="15.75">
      <c r="A4" s="7" t="s">
        <v>3</v>
      </c>
      <c r="B4" s="341" t="s">
        <v>4</v>
      </c>
      <c r="C4" s="342" t="s">
        <v>5</v>
      </c>
      <c r="D4" s="343"/>
      <c r="E4" s="344"/>
      <c r="F4" s="345" t="s">
        <v>93</v>
      </c>
      <c r="G4" s="346" t="s">
        <v>94</v>
      </c>
      <c r="H4" s="347" t="s">
        <v>125</v>
      </c>
    </row>
    <row r="5" spans="1:8" ht="16.5" thickBot="1">
      <c r="A5" s="348"/>
      <c r="B5" s="349"/>
      <c r="C5" s="350" t="s">
        <v>6</v>
      </c>
      <c r="D5" s="351" t="s">
        <v>96</v>
      </c>
      <c r="E5" s="352" t="s">
        <v>126</v>
      </c>
      <c r="F5" s="353">
        <v>2017</v>
      </c>
      <c r="G5" s="354"/>
      <c r="H5" s="355"/>
    </row>
    <row r="6" spans="1:8" ht="17.25" thickBot="1">
      <c r="A6" s="22">
        <v>3311</v>
      </c>
      <c r="B6" s="356">
        <v>6351</v>
      </c>
      <c r="C6" s="480" t="s">
        <v>127</v>
      </c>
      <c r="D6" s="357" t="s">
        <v>158</v>
      </c>
      <c r="E6" s="358" t="s">
        <v>97</v>
      </c>
      <c r="F6" s="359">
        <v>20000000</v>
      </c>
      <c r="G6" s="359"/>
      <c r="H6" s="360">
        <f>SUM(F6:G6)</f>
        <v>20000000</v>
      </c>
    </row>
    <row r="7" spans="1:8" ht="17.25" thickBot="1">
      <c r="A7" s="364">
        <v>3311</v>
      </c>
      <c r="B7" s="364">
        <v>6351</v>
      </c>
      <c r="C7" s="482" t="s">
        <v>128</v>
      </c>
      <c r="D7" s="486" t="s">
        <v>162</v>
      </c>
      <c r="E7" s="487" t="s">
        <v>97</v>
      </c>
      <c r="F7" s="488">
        <v>1200000</v>
      </c>
      <c r="G7" s="489"/>
      <c r="H7" s="490">
        <f>SUM(F7:G7)</f>
        <v>1200000</v>
      </c>
    </row>
    <row r="8" spans="1:8" ht="17.25" thickBot="1">
      <c r="A8" s="361"/>
      <c r="B8" s="364"/>
      <c r="C8" s="365"/>
      <c r="D8" s="486" t="s">
        <v>105</v>
      </c>
      <c r="E8" s="487" t="s">
        <v>97</v>
      </c>
      <c r="F8" s="488">
        <v>350000</v>
      </c>
      <c r="G8" s="489"/>
      <c r="H8" s="490">
        <f>SUM(F8:G8)</f>
        <v>350000</v>
      </c>
    </row>
    <row r="9" spans="1:8" ht="17.25" thickBot="1">
      <c r="A9" s="361"/>
      <c r="B9" s="364"/>
      <c r="C9" s="365"/>
      <c r="D9" s="368" t="s">
        <v>24</v>
      </c>
      <c r="E9" s="363"/>
      <c r="F9" s="413">
        <f>SUM(F7:F8)</f>
        <v>1550000</v>
      </c>
      <c r="G9" s="414"/>
      <c r="H9" s="368">
        <f>SUM(H7:H8)</f>
        <v>1550000</v>
      </c>
    </row>
    <row r="10" spans="1:8" ht="17.25" thickBot="1">
      <c r="A10" s="361">
        <v>3312</v>
      </c>
      <c r="B10" s="364">
        <v>6351</v>
      </c>
      <c r="C10" s="482" t="s">
        <v>170</v>
      </c>
      <c r="D10" s="362" t="s">
        <v>123</v>
      </c>
      <c r="E10" s="363" t="s">
        <v>97</v>
      </c>
      <c r="F10" s="366">
        <v>4000000</v>
      </c>
      <c r="G10" s="367"/>
      <c r="H10" s="368">
        <f>SUM(F10:G10)</f>
        <v>4000000</v>
      </c>
    </row>
    <row r="11" spans="1:8" ht="17.25" thickBot="1">
      <c r="A11" s="369">
        <v>3311</v>
      </c>
      <c r="B11" s="370">
        <v>6351</v>
      </c>
      <c r="C11" s="479" t="s">
        <v>129</v>
      </c>
      <c r="D11" s="371" t="s">
        <v>111</v>
      </c>
      <c r="E11" s="372" t="s">
        <v>97</v>
      </c>
      <c r="F11" s="373">
        <v>5000000</v>
      </c>
      <c r="G11" s="374"/>
      <c r="H11" s="375">
        <f>SUM(F11:G11)</f>
        <v>5000000</v>
      </c>
    </row>
    <row r="12" spans="1:8" ht="17.25" thickBot="1">
      <c r="A12" s="376">
        <v>3319</v>
      </c>
      <c r="B12" s="377">
        <v>6351</v>
      </c>
      <c r="C12" s="504" t="s">
        <v>130</v>
      </c>
      <c r="D12" s="378" t="s">
        <v>131</v>
      </c>
      <c r="E12" s="379" t="s">
        <v>122</v>
      </c>
      <c r="F12" s="380">
        <v>2000000</v>
      </c>
      <c r="G12" s="381"/>
      <c r="H12" s="382">
        <f>SUM(F12:G12)</f>
        <v>2000000</v>
      </c>
    </row>
    <row r="13" spans="1:8" ht="16.5">
      <c r="A13" s="94">
        <v>3319</v>
      </c>
      <c r="B13" s="39">
        <v>6351</v>
      </c>
      <c r="C13" s="483" t="s">
        <v>132</v>
      </c>
      <c r="D13" s="383" t="s">
        <v>163</v>
      </c>
      <c r="E13" s="491" t="s">
        <v>97</v>
      </c>
      <c r="F13" s="384">
        <v>2050000</v>
      </c>
      <c r="G13" s="385"/>
      <c r="H13" s="386">
        <f>SUM(F13:G13)</f>
        <v>2050000</v>
      </c>
    </row>
    <row r="14" spans="1:8" ht="17.25" thickBot="1">
      <c r="A14" s="387"/>
      <c r="B14" s="388"/>
      <c r="C14" s="389"/>
      <c r="D14" s="390" t="s">
        <v>164</v>
      </c>
      <c r="E14" s="492" t="s">
        <v>106</v>
      </c>
      <c r="F14" s="391"/>
      <c r="G14" s="391">
        <v>400000</v>
      </c>
      <c r="H14" s="392">
        <f>SUM(F14:G14)</f>
        <v>400000</v>
      </c>
    </row>
    <row r="15" spans="1:8" ht="13.5" thickBot="1">
      <c r="A15" s="393"/>
      <c r="B15" s="394"/>
      <c r="C15" s="394"/>
      <c r="D15" s="395" t="s">
        <v>133</v>
      </c>
      <c r="E15" s="396"/>
      <c r="F15" s="397">
        <f>SUM(F13:F14)</f>
        <v>2050000</v>
      </c>
      <c r="G15" s="398">
        <f>SUM(G13:G14)</f>
        <v>400000</v>
      </c>
      <c r="H15" s="399">
        <f>SUM(H13:H14)</f>
        <v>2450000</v>
      </c>
    </row>
    <row r="16" spans="1:8" ht="16.5">
      <c r="A16" s="400">
        <v>3315</v>
      </c>
      <c r="B16" s="12">
        <v>6351</v>
      </c>
      <c r="C16" s="479" t="s">
        <v>134</v>
      </c>
      <c r="D16" s="468" t="s">
        <v>159</v>
      </c>
      <c r="E16" s="469" t="s">
        <v>97</v>
      </c>
      <c r="F16" s="120">
        <v>6000000</v>
      </c>
      <c r="G16" s="401"/>
      <c r="H16" s="402">
        <f aca="true" t="shared" si="0" ref="H16:H23">SUM(F16:G16)</f>
        <v>6000000</v>
      </c>
    </row>
    <row r="17" spans="1:8" ht="16.5">
      <c r="A17" s="400"/>
      <c r="B17" s="62"/>
      <c r="C17" s="403"/>
      <c r="D17" s="470" t="s">
        <v>160</v>
      </c>
      <c r="E17" s="471" t="s">
        <v>99</v>
      </c>
      <c r="F17" s="320"/>
      <c r="G17" s="405">
        <v>1800000</v>
      </c>
      <c r="H17" s="17">
        <f t="shared" si="0"/>
        <v>1800000</v>
      </c>
    </row>
    <row r="18" spans="1:8" ht="16.5">
      <c r="A18" s="400"/>
      <c r="B18" s="62"/>
      <c r="C18" s="403"/>
      <c r="D18" s="470" t="s">
        <v>135</v>
      </c>
      <c r="E18" s="471" t="s">
        <v>102</v>
      </c>
      <c r="F18" s="320"/>
      <c r="G18" s="405">
        <v>500000</v>
      </c>
      <c r="H18" s="17">
        <f t="shared" si="0"/>
        <v>500000</v>
      </c>
    </row>
    <row r="19" spans="1:8" ht="16.5">
      <c r="A19" s="400"/>
      <c r="B19" s="62"/>
      <c r="C19" s="403"/>
      <c r="D19" s="472" t="s">
        <v>136</v>
      </c>
      <c r="E19" s="473" t="s">
        <v>103</v>
      </c>
      <c r="F19" s="474">
        <v>8000000</v>
      </c>
      <c r="G19" s="133">
        <v>700000</v>
      </c>
      <c r="H19" s="407">
        <f t="shared" si="0"/>
        <v>8700000</v>
      </c>
    </row>
    <row r="20" spans="1:8" ht="16.5">
      <c r="A20" s="400"/>
      <c r="B20" s="62"/>
      <c r="C20" s="403"/>
      <c r="D20" s="470" t="s">
        <v>161</v>
      </c>
      <c r="E20" s="471" t="s">
        <v>101</v>
      </c>
      <c r="F20" s="481"/>
      <c r="G20" s="408">
        <v>700000</v>
      </c>
      <c r="H20" s="17">
        <f t="shared" si="0"/>
        <v>700000</v>
      </c>
    </row>
    <row r="21" spans="1:8" ht="16.5">
      <c r="A21" s="400"/>
      <c r="B21" s="62"/>
      <c r="C21" s="403"/>
      <c r="D21" s="470" t="s">
        <v>137</v>
      </c>
      <c r="E21" s="471" t="s">
        <v>98</v>
      </c>
      <c r="F21" s="470"/>
      <c r="G21" s="408">
        <v>500000</v>
      </c>
      <c r="H21" s="17">
        <f t="shared" si="0"/>
        <v>500000</v>
      </c>
    </row>
    <row r="22" spans="1:8" ht="16.5">
      <c r="A22" s="400"/>
      <c r="B22" s="62"/>
      <c r="C22" s="403"/>
      <c r="D22" s="475" t="s">
        <v>138</v>
      </c>
      <c r="E22" s="476" t="s">
        <v>104</v>
      </c>
      <c r="F22" s="477">
        <v>1500000</v>
      </c>
      <c r="G22" s="410">
        <v>1500000</v>
      </c>
      <c r="H22" s="411">
        <f>SUM(F22:G22)</f>
        <v>3000000</v>
      </c>
    </row>
    <row r="23" spans="1:8" ht="17.25" thickBot="1">
      <c r="A23" s="400"/>
      <c r="B23" s="62"/>
      <c r="C23" s="403"/>
      <c r="D23" s="478" t="s">
        <v>139</v>
      </c>
      <c r="E23" s="476" t="s">
        <v>100</v>
      </c>
      <c r="F23" s="477"/>
      <c r="G23" s="410">
        <v>1500000</v>
      </c>
      <c r="H23" s="411">
        <f t="shared" si="0"/>
        <v>1500000</v>
      </c>
    </row>
    <row r="24" spans="1:8" ht="17.25" thickBot="1">
      <c r="A24" s="364"/>
      <c r="B24" s="32"/>
      <c r="C24" s="412"/>
      <c r="D24" s="368" t="s">
        <v>24</v>
      </c>
      <c r="E24" s="363"/>
      <c r="F24" s="413">
        <f>SUM(F16:F23)</f>
        <v>15500000</v>
      </c>
      <c r="G24" s="414">
        <f>SUM(G16:G23)</f>
        <v>7200000</v>
      </c>
      <c r="H24" s="368">
        <f>SUM(H16:H23)</f>
        <v>22700000</v>
      </c>
    </row>
    <row r="25" spans="1:8" ht="16.5">
      <c r="A25" s="415">
        <v>3315</v>
      </c>
      <c r="B25" s="415">
        <v>6351</v>
      </c>
      <c r="C25" s="502" t="s">
        <v>140</v>
      </c>
      <c r="D25" s="416" t="s">
        <v>141</v>
      </c>
      <c r="E25" s="417" t="s">
        <v>113</v>
      </c>
      <c r="F25" s="416">
        <v>5000000</v>
      </c>
      <c r="G25" s="418">
        <v>3000000</v>
      </c>
      <c r="H25" s="419">
        <f>SUM(F25:G25)</f>
        <v>8000000</v>
      </c>
    </row>
    <row r="26" spans="1:8" ht="16.5">
      <c r="A26" s="400"/>
      <c r="B26" s="400"/>
      <c r="C26" s="420"/>
      <c r="D26" s="404" t="s">
        <v>115</v>
      </c>
      <c r="E26" s="421" t="s">
        <v>114</v>
      </c>
      <c r="F26" s="404">
        <v>3000000</v>
      </c>
      <c r="G26" s="422"/>
      <c r="H26" s="17">
        <f>SUM(F26:G26)</f>
        <v>3000000</v>
      </c>
    </row>
    <row r="27" spans="1:8" ht="16.5">
      <c r="A27" s="400"/>
      <c r="B27" s="400"/>
      <c r="C27" s="420"/>
      <c r="D27" s="404" t="s">
        <v>168</v>
      </c>
      <c r="E27" s="421" t="s">
        <v>97</v>
      </c>
      <c r="F27" s="404">
        <v>1300000</v>
      </c>
      <c r="G27" s="405"/>
      <c r="H27" s="17">
        <f>SUM(F27:G27)</f>
        <v>1300000</v>
      </c>
    </row>
    <row r="28" spans="1:8" ht="17.25" thickBot="1">
      <c r="A28" s="400"/>
      <c r="B28" s="400"/>
      <c r="C28" s="420"/>
      <c r="D28" s="404" t="s">
        <v>112</v>
      </c>
      <c r="E28" s="421" t="s">
        <v>97</v>
      </c>
      <c r="F28" s="404">
        <v>10000000</v>
      </c>
      <c r="G28" s="423"/>
      <c r="H28" s="17">
        <f>SUM(F28:G28)</f>
        <v>10000000</v>
      </c>
    </row>
    <row r="29" spans="1:8" ht="17.25" thickBot="1">
      <c r="A29" s="364"/>
      <c r="B29" s="364"/>
      <c r="C29" s="365"/>
      <c r="D29" s="368" t="s">
        <v>24</v>
      </c>
      <c r="E29" s="424"/>
      <c r="F29" s="413">
        <f>SUM(F25:F28)</f>
        <v>19300000</v>
      </c>
      <c r="G29" s="414">
        <f>SUM(G25:G28)</f>
        <v>3000000</v>
      </c>
      <c r="H29" s="368">
        <f>SUM(H25:H28)</f>
        <v>22300000</v>
      </c>
    </row>
    <row r="30" spans="1:8" ht="16.5">
      <c r="A30" s="425">
        <v>3314</v>
      </c>
      <c r="B30" s="415">
        <v>6351</v>
      </c>
      <c r="C30" s="502" t="s">
        <v>142</v>
      </c>
      <c r="D30" s="404" t="s">
        <v>143</v>
      </c>
      <c r="E30" s="426" t="s">
        <v>120</v>
      </c>
      <c r="F30" s="404"/>
      <c r="G30" s="427">
        <v>551500</v>
      </c>
      <c r="H30" s="17">
        <f aca="true" t="shared" si="1" ref="H30:H35">SUM(F30:G30)</f>
        <v>551500</v>
      </c>
    </row>
    <row r="31" spans="1:8" ht="16.5">
      <c r="A31" s="369"/>
      <c r="B31" s="400"/>
      <c r="C31" s="420"/>
      <c r="D31" s="404" t="s">
        <v>144</v>
      </c>
      <c r="E31" s="426" t="s">
        <v>119</v>
      </c>
      <c r="F31" s="404">
        <v>7000000</v>
      </c>
      <c r="G31" s="427">
        <v>3340000</v>
      </c>
      <c r="H31" s="17">
        <f t="shared" si="1"/>
        <v>10340000</v>
      </c>
    </row>
    <row r="32" spans="1:8" ht="16.5">
      <c r="A32" s="369"/>
      <c r="B32" s="400"/>
      <c r="C32" s="420"/>
      <c r="D32" s="409" t="s">
        <v>117</v>
      </c>
      <c r="E32" s="430" t="s">
        <v>97</v>
      </c>
      <c r="F32" s="409">
        <v>12000000</v>
      </c>
      <c r="G32" s="503"/>
      <c r="H32" s="17">
        <f t="shared" si="1"/>
        <v>12000000</v>
      </c>
    </row>
    <row r="33" spans="1:8" ht="16.5">
      <c r="A33" s="369"/>
      <c r="B33" s="400"/>
      <c r="C33" s="420"/>
      <c r="D33" s="409" t="s">
        <v>116</v>
      </c>
      <c r="E33" s="430" t="s">
        <v>97</v>
      </c>
      <c r="F33" s="409">
        <v>985000</v>
      </c>
      <c r="G33" s="503"/>
      <c r="H33" s="17">
        <f t="shared" si="1"/>
        <v>985000</v>
      </c>
    </row>
    <row r="34" spans="1:8" ht="16.5">
      <c r="A34" s="369"/>
      <c r="B34" s="400"/>
      <c r="C34" s="420"/>
      <c r="D34" s="409" t="s">
        <v>169</v>
      </c>
      <c r="E34" s="430" t="s">
        <v>121</v>
      </c>
      <c r="F34" s="409">
        <v>2000000</v>
      </c>
      <c r="G34" s="503"/>
      <c r="H34" s="17">
        <f t="shared" si="1"/>
        <v>2000000</v>
      </c>
    </row>
    <row r="35" spans="1:8" ht="17.25" thickBot="1">
      <c r="A35" s="369"/>
      <c r="B35" s="400"/>
      <c r="C35" s="420"/>
      <c r="D35" s="409" t="s">
        <v>145</v>
      </c>
      <c r="E35" s="428" t="s">
        <v>118</v>
      </c>
      <c r="F35" s="409">
        <v>2250000</v>
      </c>
      <c r="G35" s="429"/>
      <c r="H35" s="411">
        <f t="shared" si="1"/>
        <v>2250000</v>
      </c>
    </row>
    <row r="36" spans="1:8" ht="17.25" thickBot="1">
      <c r="A36" s="361"/>
      <c r="B36" s="364"/>
      <c r="C36" s="365"/>
      <c r="D36" s="368" t="s">
        <v>24</v>
      </c>
      <c r="E36" s="424"/>
      <c r="F36" s="413">
        <f>SUM(F30:F35)</f>
        <v>24235000</v>
      </c>
      <c r="G36" s="368">
        <f>SUM(G30:G35)</f>
        <v>3891500</v>
      </c>
      <c r="H36" s="368">
        <f>SUM(H30:H35)</f>
        <v>28126500</v>
      </c>
    </row>
    <row r="37" spans="1:8" ht="17.25" thickBot="1">
      <c r="A37" s="62"/>
      <c r="B37" s="62"/>
      <c r="C37" s="420"/>
      <c r="D37" s="81"/>
      <c r="E37" s="67"/>
      <c r="F37" s="228"/>
      <c r="G37" s="81"/>
      <c r="H37" s="51"/>
    </row>
    <row r="38" spans="1:8" ht="18.75" thickBot="1">
      <c r="A38" s="62"/>
      <c r="B38" s="62"/>
      <c r="C38" s="431" t="s">
        <v>146</v>
      </c>
      <c r="D38" s="432"/>
      <c r="E38" s="433"/>
      <c r="F38" s="434">
        <f>SUM(F6,F9,F10:F12,F15,F24,F29,F36)</f>
        <v>93635000</v>
      </c>
      <c r="G38" s="434">
        <f>SUM(G15,G24,G29,G36)</f>
        <v>14491500</v>
      </c>
      <c r="H38" s="434">
        <f>H6+H9+H10+H11+H12+H15+H24+H29+H36</f>
        <v>108126500</v>
      </c>
    </row>
    <row r="39" spans="1:8" ht="18">
      <c r="A39" s="35"/>
      <c r="B39" s="35"/>
      <c r="C39" s="104"/>
      <c r="D39" s="47"/>
      <c r="E39" s="406"/>
      <c r="F39" s="105"/>
      <c r="G39" s="105"/>
      <c r="H39" s="105"/>
    </row>
    <row r="40" spans="1:8" ht="18.75" thickBot="1">
      <c r="A40" s="49" t="s">
        <v>147</v>
      </c>
      <c r="B40" s="49"/>
      <c r="C40" s="435"/>
      <c r="D40" s="105"/>
      <c r="E40" s="436"/>
      <c r="F40" s="105"/>
      <c r="G40" s="437"/>
      <c r="H40" s="105"/>
    </row>
    <row r="41" spans="1:8" ht="19.5" thickBot="1">
      <c r="A41" s="361">
        <v>3319</v>
      </c>
      <c r="B41" s="438">
        <v>6127</v>
      </c>
      <c r="C41" s="484" t="s">
        <v>72</v>
      </c>
      <c r="D41" s="493" t="s">
        <v>148</v>
      </c>
      <c r="E41" s="487" t="s">
        <v>149</v>
      </c>
      <c r="F41" s="494">
        <v>30000000</v>
      </c>
      <c r="G41" s="494"/>
      <c r="H41" s="338">
        <f>SUM(F41:G41)</f>
        <v>30000000</v>
      </c>
    </row>
    <row r="42" spans="1:8" ht="19.5" thickBot="1">
      <c r="A42" s="361"/>
      <c r="B42" s="438"/>
      <c r="C42" s="439"/>
      <c r="D42" s="495" t="s">
        <v>165</v>
      </c>
      <c r="E42" s="496" t="s">
        <v>97</v>
      </c>
      <c r="F42" s="497">
        <v>135126000</v>
      </c>
      <c r="G42" s="497"/>
      <c r="H42" s="498">
        <f>SUM(F42:G42)</f>
        <v>135126000</v>
      </c>
    </row>
    <row r="43" spans="1:8" ht="18.75" thickBot="1">
      <c r="A43" s="35"/>
      <c r="B43" s="35"/>
      <c r="C43" s="104"/>
      <c r="D43" s="368" t="s">
        <v>24</v>
      </c>
      <c r="E43" s="499"/>
      <c r="F43" s="500">
        <f>SUM(F41:F42)</f>
        <v>165126000</v>
      </c>
      <c r="G43" s="501"/>
      <c r="H43" s="500">
        <f>SUM(H41:H42)</f>
        <v>165126000</v>
      </c>
    </row>
    <row r="44" spans="1:8" ht="18.75" thickBot="1">
      <c r="A44" s="49" t="s">
        <v>150</v>
      </c>
      <c r="B44" s="49"/>
      <c r="C44" s="104"/>
      <c r="D44" s="105"/>
      <c r="E44" s="436"/>
      <c r="F44" s="105"/>
      <c r="G44" s="437"/>
      <c r="H44" s="105"/>
    </row>
    <row r="45" spans="1:8" ht="16.5" thickBot="1">
      <c r="A45" s="54">
        <v>3319</v>
      </c>
      <c r="B45" s="55">
        <v>6121</v>
      </c>
      <c r="C45" s="505" t="s">
        <v>151</v>
      </c>
      <c r="D45" s="445" t="s">
        <v>152</v>
      </c>
      <c r="E45" s="446" t="s">
        <v>107</v>
      </c>
      <c r="F45" s="447">
        <v>1000000</v>
      </c>
      <c r="G45" s="447">
        <v>150000000</v>
      </c>
      <c r="H45" s="448">
        <f>SUM(F45:G45)</f>
        <v>151000000</v>
      </c>
    </row>
    <row r="46" spans="1:8" ht="18.75" thickBot="1">
      <c r="A46" s="35"/>
      <c r="B46" s="35"/>
      <c r="C46" s="444"/>
      <c r="D46" s="449" t="s">
        <v>24</v>
      </c>
      <c r="E46" s="450"/>
      <c r="F46" s="451">
        <f>SUM(F45:F45)</f>
        <v>1000000</v>
      </c>
      <c r="G46" s="451">
        <f>SUM(G45)</f>
        <v>150000000</v>
      </c>
      <c r="H46" s="452">
        <f>SUM(H45:H45)</f>
        <v>151000000</v>
      </c>
    </row>
    <row r="47" spans="1:8" ht="15.75">
      <c r="A47" s="35"/>
      <c r="B47" s="35"/>
      <c r="C47" s="444"/>
      <c r="D47" s="51"/>
      <c r="E47" s="406"/>
      <c r="F47" s="241"/>
      <c r="G47" s="129"/>
      <c r="H47" s="453"/>
    </row>
    <row r="48" spans="1:8" ht="16.5" thickBot="1">
      <c r="A48" s="49" t="s">
        <v>153</v>
      </c>
      <c r="B48" s="49"/>
      <c r="C48" s="49"/>
      <c r="D48" s="51"/>
      <c r="E48" s="406"/>
      <c r="F48" s="241"/>
      <c r="G48" s="129"/>
      <c r="H48" s="51"/>
    </row>
    <row r="49" spans="1:8" ht="16.5" thickBot="1">
      <c r="A49" s="54">
        <v>3315</v>
      </c>
      <c r="B49" s="55">
        <v>6121</v>
      </c>
      <c r="C49" s="485" t="s">
        <v>154</v>
      </c>
      <c r="D49" s="440" t="s">
        <v>155</v>
      </c>
      <c r="E49" s="441" t="s">
        <v>108</v>
      </c>
      <c r="F49" s="442">
        <v>148500000</v>
      </c>
      <c r="G49" s="454">
        <v>88000000</v>
      </c>
      <c r="H49" s="443">
        <f>SUM(F49:G49)</f>
        <v>236500000</v>
      </c>
    </row>
    <row r="50" spans="1:8" ht="15.75">
      <c r="A50" s="35"/>
      <c r="B50" s="35"/>
      <c r="C50" s="444"/>
      <c r="D50" s="455" t="s">
        <v>166</v>
      </c>
      <c r="E50" s="456" t="s">
        <v>109</v>
      </c>
      <c r="F50" s="457"/>
      <c r="G50" s="457">
        <v>10000000</v>
      </c>
      <c r="H50" s="458">
        <f>SUM(F50:G50)</f>
        <v>10000000</v>
      </c>
    </row>
    <row r="51" spans="1:8" ht="16.5" thickBot="1">
      <c r="A51" s="35"/>
      <c r="B51" s="35"/>
      <c r="C51" s="444"/>
      <c r="D51" s="445" t="s">
        <v>167</v>
      </c>
      <c r="E51" s="446" t="s">
        <v>110</v>
      </c>
      <c r="F51" s="447"/>
      <c r="G51" s="447">
        <v>20000000</v>
      </c>
      <c r="H51" s="448">
        <f>SUM(F51:G51)</f>
        <v>20000000</v>
      </c>
    </row>
    <row r="52" spans="1:10" ht="18.75" thickBot="1">
      <c r="A52" s="35"/>
      <c r="B52" s="35"/>
      <c r="C52" s="444"/>
      <c r="D52" s="459" t="s">
        <v>24</v>
      </c>
      <c r="E52" s="460"/>
      <c r="F52" s="461">
        <f>SUM(F49:F51)</f>
        <v>148500000</v>
      </c>
      <c r="G52" s="462">
        <f>SUM(G49:G51)</f>
        <v>118000000</v>
      </c>
      <c r="H52" s="463">
        <f>SUM(H49:H51)</f>
        <v>266500000</v>
      </c>
      <c r="J52" s="4"/>
    </row>
    <row r="53" spans="1:10" ht="15.75">
      <c r="A53" s="35"/>
      <c r="B53" s="35"/>
      <c r="C53" s="444"/>
      <c r="D53" s="51"/>
      <c r="E53" s="406"/>
      <c r="F53" s="323"/>
      <c r="G53" s="323"/>
      <c r="H53" s="323"/>
      <c r="J53" s="4"/>
    </row>
    <row r="54" spans="1:8" ht="18.75" thickBot="1">
      <c r="A54" s="35"/>
      <c r="B54" s="35"/>
      <c r="C54" s="104"/>
      <c r="D54" s="105"/>
      <c r="E54" s="436"/>
      <c r="F54" s="105"/>
      <c r="G54" s="437"/>
      <c r="H54" s="105"/>
    </row>
    <row r="55" spans="1:8" ht="21" thickBot="1">
      <c r="A55" s="35"/>
      <c r="B55" s="35"/>
      <c r="C55" s="104"/>
      <c r="D55" s="464" t="s">
        <v>156</v>
      </c>
      <c r="E55" s="465"/>
      <c r="F55" s="466">
        <f>SUM(F6,F9,F10,F11,F12,F15,F24,F29,F36,F43,F46,F52)</f>
        <v>408261000</v>
      </c>
      <c r="G55" s="466">
        <f>G52+G46+G38</f>
        <v>282491500</v>
      </c>
      <c r="H55" s="467">
        <f>SUM(F55:G55)</f>
        <v>690752500</v>
      </c>
    </row>
    <row r="57" ht="16.5">
      <c r="B57" s="313" t="s">
        <v>95</v>
      </c>
    </row>
    <row r="58" ht="15.75">
      <c r="B58" s="316" t="s">
        <v>88</v>
      </c>
    </row>
    <row r="59" ht="15.75">
      <c r="B59" s="318" t="s">
        <v>89</v>
      </c>
    </row>
  </sheetData>
  <sheetProtection/>
  <mergeCells count="1">
    <mergeCell ref="A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Vintišková Pavla (MHMP, OPP)</cp:lastModifiedBy>
  <cp:lastPrinted>2016-11-23T09:59:35Z</cp:lastPrinted>
  <dcterms:created xsi:type="dcterms:W3CDTF">2014-01-06T10:39:34Z</dcterms:created>
  <dcterms:modified xsi:type="dcterms:W3CDTF">2017-01-02T15:00:29Z</dcterms:modified>
  <cp:category/>
  <cp:version/>
  <cp:contentType/>
  <cp:contentStatus/>
</cp:coreProperties>
</file>